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025"/>
  </bookViews>
  <sheets>
    <sheet name="2020-2021" sheetId="1" r:id="rId1"/>
    <sheet name="Бабинці" sheetId="2" r:id="rId2"/>
    <sheet name="Гаврилівка" sheetId="3" r:id="rId3"/>
    <sheet name="Блиставиця" sheetId="4" r:id="rId4"/>
    <sheet name="Ворзель" sheetId="5" r:id="rId5"/>
    <sheet name="Здвижівка" sheetId="9" r:id="rId6"/>
    <sheet name="Лубянка" sheetId="6" r:id="rId7"/>
    <sheet name="Мироцьке" sheetId="8" r:id="rId8"/>
    <sheet name="Синяк" sheetId="7" r:id="rId9"/>
  </sheets>
  <definedNames>
    <definedName name="_xlnm._FilterDatabase" localSheetId="0" hidden="1">'2020-2021'!$A$8:$M$291</definedName>
    <definedName name="_xlnm.Print_Area" localSheetId="0">'2020-2021'!$A$1:$M$295</definedName>
  </definedNames>
  <calcPr calcId="144525"/>
</workbook>
</file>

<file path=xl/calcChain.xml><?xml version="1.0" encoding="utf-8"?>
<calcChain xmlns="http://schemas.openxmlformats.org/spreadsheetml/2006/main">
  <c r="H194" i="1" l="1"/>
  <c r="H179" i="1" l="1"/>
  <c r="A179" i="1"/>
  <c r="H225" i="1" l="1"/>
  <c r="A225" i="1"/>
  <c r="E237" i="1" l="1"/>
  <c r="E235" i="1" l="1"/>
  <c r="H102" i="1" l="1"/>
  <c r="G102" i="1"/>
  <c r="L102" i="1" s="1"/>
  <c r="H237" i="1"/>
  <c r="G237" i="1"/>
  <c r="L237" i="1" s="1"/>
  <c r="H223" i="1"/>
  <c r="G223" i="1"/>
  <c r="L223" i="1" s="1"/>
  <c r="L170" i="1"/>
  <c r="K170" i="1" s="1"/>
  <c r="H170" i="1"/>
  <c r="H101" i="1"/>
  <c r="G101" i="1"/>
  <c r="L101" i="1" s="1"/>
  <c r="L100" i="1"/>
  <c r="K100" i="1"/>
  <c r="L99" i="1"/>
  <c r="K99" i="1"/>
  <c r="I100" i="1" l="1"/>
  <c r="H100" i="1" s="1"/>
  <c r="G100" i="1" s="1"/>
  <c r="I99" i="1"/>
  <c r="H99" i="1" s="1"/>
  <c r="G99" i="1" l="1"/>
  <c r="L222" i="1" l="1"/>
  <c r="G222" i="1" s="1"/>
  <c r="L169" i="1" l="1"/>
  <c r="G169" i="1" s="1"/>
  <c r="L168" i="1"/>
  <c r="L98" i="1"/>
  <c r="G98" i="1" s="1"/>
  <c r="L97" i="1"/>
  <c r="G97" i="1" s="1"/>
  <c r="L96" i="1"/>
  <c r="G96" i="1" s="1"/>
  <c r="L95" i="1"/>
  <c r="G95" i="1" s="1"/>
  <c r="L167" i="1" l="1"/>
  <c r="G167" i="1" s="1"/>
  <c r="L166" i="1"/>
  <c r="G166" i="1" s="1"/>
  <c r="L165" i="1"/>
  <c r="G165" i="1" s="1"/>
  <c r="L94" i="1"/>
  <c r="G94" i="1" s="1"/>
  <c r="H93" i="1" l="1"/>
  <c r="H163" i="1" l="1"/>
  <c r="H162" i="1"/>
  <c r="J271" i="1" l="1"/>
  <c r="H271" i="1" s="1"/>
  <c r="G271" i="1" s="1"/>
  <c r="J270" i="1"/>
  <c r="H270" i="1" s="1"/>
  <c r="G270" i="1" s="1"/>
  <c r="H161" i="1"/>
  <c r="G161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l="1"/>
  <c r="L216" i="1"/>
  <c r="H216" i="1"/>
  <c r="A32" i="1" l="1"/>
  <c r="A33" i="1" s="1"/>
  <c r="A34" i="1" s="1"/>
  <c r="A35" i="1" l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149" i="1" s="1"/>
  <c r="L215" i="1"/>
  <c r="H215" i="1"/>
  <c r="L214" i="1"/>
  <c r="H214" i="1"/>
  <c r="H213" i="1"/>
  <c r="H160" i="1"/>
  <c r="G160" i="1"/>
  <c r="L160" i="1" s="1"/>
  <c r="H92" i="1"/>
  <c r="G92" i="1" s="1"/>
  <c r="H91" i="1"/>
  <c r="G91" i="1" s="1"/>
  <c r="H69" i="1" l="1"/>
  <c r="H70" i="1"/>
  <c r="H77" i="1" l="1"/>
  <c r="H57" i="1"/>
  <c r="H58" i="1"/>
  <c r="H48" i="1"/>
  <c r="H49" i="1"/>
  <c r="H43" i="1"/>
  <c r="H40" i="1"/>
  <c r="H34" i="1"/>
  <c r="G81" i="1" l="1"/>
  <c r="E81" i="1" s="1"/>
  <c r="G51" i="1"/>
  <c r="E51" i="1" s="1"/>
  <c r="G82" i="1"/>
  <c r="E82" i="1" s="1"/>
  <c r="G73" i="1"/>
  <c r="E73" i="1" s="1"/>
  <c r="G80" i="1"/>
  <c r="E80" i="1" s="1"/>
  <c r="G50" i="1"/>
  <c r="E50" i="1" s="1"/>
  <c r="H236" i="1"/>
  <c r="G236" i="1" s="1"/>
  <c r="L228" i="1"/>
  <c r="H21" i="1" l="1"/>
  <c r="H42" i="1"/>
  <c r="G208" i="1"/>
  <c r="G209" i="1"/>
  <c r="G210" i="1"/>
  <c r="G211" i="1"/>
  <c r="G212" i="1"/>
  <c r="H208" i="1"/>
  <c r="H209" i="1"/>
  <c r="H210" i="1"/>
  <c r="H211" i="1"/>
  <c r="H212" i="1"/>
  <c r="G19" i="1"/>
  <c r="E19" i="1" s="1"/>
  <c r="G18" i="1"/>
  <c r="E18" i="1" s="1"/>
  <c r="H27" i="1"/>
  <c r="G27" i="1" s="1"/>
  <c r="E27" i="1" s="1"/>
  <c r="K11" i="1" l="1"/>
  <c r="K12" i="1"/>
  <c r="H152" i="1" l="1"/>
  <c r="H13" i="1" l="1"/>
  <c r="H88" i="1"/>
  <c r="H85" i="1"/>
  <c r="H86" i="1"/>
  <c r="H87" i="1"/>
  <c r="H153" i="1"/>
  <c r="H151" i="1"/>
  <c r="H30" i="1"/>
  <c r="H20" i="1"/>
  <c r="H28" i="1"/>
  <c r="H12" i="1"/>
  <c r="G12" i="1" s="1"/>
  <c r="H11" i="1"/>
  <c r="G11" i="1" s="1"/>
  <c r="H72" i="1"/>
  <c r="H75" i="1"/>
  <c r="H157" i="1"/>
  <c r="H26" i="1"/>
  <c r="H25" i="1"/>
  <c r="H24" i="1"/>
  <c r="H29" i="1"/>
  <c r="H23" i="1"/>
  <c r="H22" i="1"/>
  <c r="H31" i="1"/>
  <c r="H15" i="1"/>
  <c r="H154" i="1"/>
  <c r="H61" i="1"/>
  <c r="H33" i="1"/>
  <c r="H41" i="1"/>
  <c r="H17" i="1"/>
  <c r="J228" i="1"/>
  <c r="H183" i="1"/>
  <c r="H289" i="1"/>
  <c r="H288" i="1"/>
  <c r="H287" i="1"/>
  <c r="H286" i="1"/>
  <c r="H285" i="1"/>
  <c r="H284" i="1"/>
  <c r="G289" i="1" l="1"/>
  <c r="G288" i="1"/>
  <c r="G287" i="1"/>
  <c r="G286" i="1"/>
  <c r="G284" i="1"/>
  <c r="H281" i="1"/>
  <c r="G281" i="1" s="1"/>
  <c r="H280" i="1"/>
  <c r="G280" i="1" s="1"/>
  <c r="H265" i="1"/>
  <c r="G265" i="1" s="1"/>
  <c r="H257" i="1"/>
  <c r="G257" i="1" s="1"/>
  <c r="H256" i="1"/>
  <c r="G256" i="1" s="1"/>
  <c r="H255" i="1"/>
  <c r="G255" i="1" s="1"/>
  <c r="H254" i="1"/>
  <c r="G254" i="1" s="1"/>
  <c r="H253" i="1"/>
  <c r="G253" i="1" s="1"/>
  <c r="M234" i="1"/>
  <c r="H235" i="1"/>
  <c r="H234" i="1"/>
  <c r="H233" i="1"/>
  <c r="H232" i="1"/>
  <c r="H231" i="1"/>
  <c r="H230" i="1"/>
  <c r="I229" i="1"/>
  <c r="H229" i="1" s="1"/>
  <c r="G229" i="1" s="1"/>
  <c r="H228" i="1"/>
  <c r="G228" i="1" s="1"/>
  <c r="H150" i="1"/>
  <c r="H189" i="1"/>
  <c r="H156" i="1"/>
  <c r="H149" i="1"/>
  <c r="H185" i="1"/>
  <c r="H186" i="1"/>
  <c r="H159" i="1"/>
  <c r="H155" i="1"/>
  <c r="H158" i="1"/>
  <c r="H181" i="1"/>
  <c r="H182" i="1"/>
  <c r="H191" i="1"/>
  <c r="H207" i="1"/>
  <c r="H193" i="1"/>
  <c r="H184" i="1"/>
  <c r="H188" i="1"/>
  <c r="H190" i="1"/>
  <c r="H192" i="1"/>
  <c r="H206" i="1"/>
  <c r="H205" i="1"/>
  <c r="H204" i="1"/>
  <c r="H203" i="1"/>
  <c r="H202" i="1"/>
  <c r="H201" i="1"/>
  <c r="H200" i="1"/>
  <c r="H199" i="1"/>
  <c r="H198" i="1"/>
  <c r="H197" i="1"/>
  <c r="H196" i="1"/>
  <c r="H187" i="1"/>
  <c r="H195" i="1"/>
  <c r="G88" i="1"/>
  <c r="L88" i="1" s="1"/>
  <c r="G85" i="1"/>
  <c r="L85" i="1" s="1"/>
  <c r="G86" i="1"/>
  <c r="L86" i="1" s="1"/>
  <c r="G87" i="1"/>
  <c r="L87" i="1" s="1"/>
  <c r="G153" i="1"/>
  <c r="L153" i="1" s="1"/>
  <c r="G151" i="1"/>
  <c r="L151" i="1" s="1"/>
  <c r="G30" i="1"/>
  <c r="L30" i="1" s="1"/>
  <c r="G20" i="1"/>
  <c r="L20" i="1" s="1"/>
  <c r="G28" i="1"/>
  <c r="L28" i="1" s="1"/>
  <c r="G72" i="1"/>
  <c r="L72" i="1" s="1"/>
  <c r="G75" i="1"/>
  <c r="L75" i="1" s="1"/>
  <c r="G157" i="1"/>
  <c r="L157" i="1" s="1"/>
  <c r="G42" i="1"/>
  <c r="L42" i="1" s="1"/>
  <c r="G21" i="1"/>
  <c r="L21" i="1" s="1"/>
  <c r="G79" i="1"/>
  <c r="L79" i="1" s="1"/>
  <c r="G78" i="1"/>
  <c r="L78" i="1" s="1"/>
  <c r="G26" i="1"/>
  <c r="L26" i="1" s="1"/>
  <c r="G25" i="1"/>
  <c r="L25" i="1" s="1"/>
  <c r="G24" i="1"/>
  <c r="L24" i="1" s="1"/>
  <c r="G29" i="1"/>
  <c r="L29" i="1" s="1"/>
  <c r="G23" i="1"/>
  <c r="L23" i="1" s="1"/>
  <c r="G22" i="1"/>
  <c r="L22" i="1" s="1"/>
  <c r="G31" i="1"/>
  <c r="L31" i="1" s="1"/>
  <c r="G15" i="1"/>
  <c r="L15" i="1" s="1"/>
  <c r="G154" i="1"/>
  <c r="L154" i="1" s="1"/>
  <c r="G58" i="1"/>
  <c r="L58" i="1" s="1"/>
  <c r="G61" i="1"/>
  <c r="L61" i="1" s="1"/>
  <c r="G33" i="1"/>
  <c r="L33" i="1" s="1"/>
  <c r="G41" i="1"/>
  <c r="L41" i="1" s="1"/>
  <c r="G17" i="1"/>
  <c r="L17" i="1" s="1"/>
  <c r="G34" i="1"/>
  <c r="L34" i="1" s="1"/>
  <c r="G89" i="1"/>
  <c r="L89" i="1" s="1"/>
  <c r="G49" i="1"/>
  <c r="L49" i="1" s="1"/>
  <c r="G70" i="1"/>
  <c r="L70" i="1" s="1"/>
  <c r="G57" i="1"/>
  <c r="L57" i="1" s="1"/>
  <c r="G43" i="1"/>
  <c r="L43" i="1" s="1"/>
  <c r="G40" i="1"/>
  <c r="L40" i="1" s="1"/>
  <c r="G48" i="1"/>
  <c r="L48" i="1" s="1"/>
  <c r="G67" i="1"/>
  <c r="L67" i="1" s="1"/>
  <c r="G69" i="1"/>
  <c r="L69" i="1" s="1"/>
  <c r="H84" i="1"/>
  <c r="L83" i="1"/>
  <c r="H83" i="1"/>
  <c r="H76" i="1"/>
  <c r="H74" i="1"/>
  <c r="H71" i="1"/>
  <c r="H90" i="1"/>
  <c r="H68" i="1"/>
  <c r="H66" i="1"/>
  <c r="H65" i="1"/>
  <c r="H64" i="1"/>
  <c r="H63" i="1"/>
  <c r="H62" i="1"/>
  <c r="H60" i="1"/>
  <c r="H59" i="1"/>
  <c r="I32" i="1"/>
  <c r="H32" i="1" s="1"/>
  <c r="G32" i="1" s="1"/>
  <c r="L16" i="1"/>
  <c r="H16" i="1"/>
  <c r="H56" i="1"/>
  <c r="H55" i="1"/>
  <c r="H54" i="1"/>
  <c r="H53" i="1"/>
  <c r="H52" i="1"/>
  <c r="H47" i="1"/>
  <c r="H46" i="1"/>
  <c r="H45" i="1"/>
  <c r="H44" i="1"/>
  <c r="H39" i="1"/>
  <c r="H38" i="1"/>
  <c r="H37" i="1"/>
  <c r="H36" i="1"/>
  <c r="H35" i="1"/>
  <c r="H14" i="1"/>
  <c r="G13" i="1"/>
  <c r="G16" i="1" l="1"/>
  <c r="G83" i="1"/>
  <c r="A150" i="1" l="1"/>
  <c r="A151" i="1" s="1"/>
  <c r="A152" i="1" s="1"/>
  <c r="A153" i="1" s="1"/>
  <c r="A154" i="1" s="1"/>
  <c r="A155" i="1" s="1"/>
  <c r="A156" i="1" s="1"/>
  <c r="A157" i="1" s="1"/>
  <c r="A158" i="1" l="1"/>
  <c r="A159" i="1" s="1"/>
  <c r="A160" i="1" s="1"/>
  <c r="A161" i="1"/>
  <c r="A162" i="1" s="1"/>
  <c r="A163" i="1" s="1"/>
  <c r="A164" i="1" l="1"/>
  <c r="A165" i="1" s="1"/>
  <c r="A166" i="1" s="1"/>
  <c r="A167" i="1" s="1"/>
  <c r="A168" i="1" s="1"/>
  <c r="A169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l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/>
  <c r="A218" i="1" s="1"/>
  <c r="A219" i="1" s="1"/>
  <c r="A220" i="1" s="1"/>
  <c r="A221" i="1" s="1"/>
  <c r="A222" i="1" s="1"/>
  <c r="A228" i="1" s="1"/>
  <c r="A229" i="1" s="1"/>
  <c r="A230" i="1" s="1"/>
  <c r="A231" i="1" s="1"/>
  <c r="A232" i="1" s="1"/>
  <c r="A233" i="1" s="1"/>
  <c r="A234" i="1" s="1"/>
  <c r="A235" i="1" s="1"/>
  <c r="A236" i="1" s="1"/>
  <c r="A253" i="1" s="1"/>
  <c r="A254" i="1" s="1"/>
  <c r="A255" i="1" s="1"/>
  <c r="A256" i="1" s="1"/>
  <c r="A257" i="1" l="1"/>
  <c r="A258" i="1" s="1"/>
  <c r="A265" i="1" s="1"/>
  <c r="A270" i="1" s="1"/>
  <c r="A271" i="1" s="1"/>
  <c r="A280" i="1" s="1"/>
  <c r="A281" i="1" s="1"/>
  <c r="A284" i="1" s="1"/>
  <c r="A285" i="1" s="1"/>
  <c r="A286" i="1" s="1"/>
  <c r="A287" i="1" s="1"/>
  <c r="A288" i="1" s="1"/>
  <c r="A289" i="1" s="1"/>
</calcChain>
</file>

<file path=xl/sharedStrings.xml><?xml version="1.0" encoding="utf-8"?>
<sst xmlns="http://schemas.openxmlformats.org/spreadsheetml/2006/main" count="1256" uniqueCount="370">
  <si>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</si>
  <si>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</si>
  <si>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</si>
  <si>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</si>
  <si>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</si>
  <si>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</si>
  <si>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</si>
  <si>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</si>
  <si>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</si>
  <si>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</si>
  <si>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</si>
  <si>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</si>
  <si>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</si>
  <si>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</si>
  <si>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</si>
  <si>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</si>
  <si>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</si>
  <si>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2020-2021</t>
  </si>
  <si>
    <t>-</t>
  </si>
  <si>
    <t>4 000,0</t>
  </si>
  <si>
    <t>Гаврилівка</t>
  </si>
  <si>
    <t>Капітальний ремонт дороги по вул. Чкалова в с. Луб'янка Бородянського району Київської області</t>
  </si>
  <si>
    <t>Луб'янка</t>
  </si>
  <si>
    <t>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області</t>
  </si>
  <si>
    <t>Капітальний ремонт дороги по вул. Шевченка від №2 до №10 в с. Лубянка Бородянського району Киїіської області</t>
  </si>
  <si>
    <t xml:space="preserve">Капітальний ремонт  дорожнього покриття по вул. Яблунська (від заводу до залізничної колії) в м.Буча </t>
  </si>
  <si>
    <t>Проектні роботи "Капітальний ремонт дороги комунальної власності по пров. Яблунський в м. Буча Київської області"</t>
  </si>
  <si>
    <t xml:space="preserve">Облаштування зупинок громадського транспорту на перехресті вул. Яблунська - Окружна, в м. Буча Київської області </t>
  </si>
  <si>
    <t xml:space="preserve">Капітальний ремонт тротуару по вул. Суворова, в м. Буча Київської області </t>
  </si>
  <si>
    <t xml:space="preserve">Капітальний ремонт дороги по пров. Перемоги, в м. Буча Київської області </t>
  </si>
  <si>
    <t xml:space="preserve">Капітальний ремонт дороги по пров. Яблунський, в м. Буча Київської області </t>
  </si>
  <si>
    <t xml:space="preserve">Капітальний ремонт тротуару по вул. Інституцька (від вул. Тургенєва до вул. Гоголя), в м. Буча Київської області </t>
  </si>
  <si>
    <t xml:space="preserve">Капітальний ремонт тротуару по вул. Островського (від пров. Жовтневий до вул. Вокзальна), в м. Буча Київської області </t>
  </si>
  <si>
    <t xml:space="preserve">Облаштування зупинок громадського транспорту на вул. Києво-Мироцька, біля Велокодного парку, в м. Буча Київської області </t>
  </si>
  <si>
    <t xml:space="preserve">Капітальний ремонт дороги по вул. Революції, в м. Буча Київської області </t>
  </si>
  <si>
    <t>Капітальний ремонт тротуару по вул. Я.Мудрого, Соборна в с.Блиставиця Бучанської ОТГ</t>
  </si>
  <si>
    <t>Блиставиця</t>
  </si>
  <si>
    <t xml:space="preserve">Капітальний ремонт дороги по вул. Волошкова, в м. Буча Київської області </t>
  </si>
  <si>
    <t xml:space="preserve">Розроблення та впровадження електронного паспорту вулиць  в м. Буча Київської області </t>
  </si>
  <si>
    <t xml:space="preserve">Встановлення дорожніх знаків згідно схем в м. Буча Київської області </t>
  </si>
  <si>
    <t xml:space="preserve">Встановлення пристроїв примусового зниження швидкості згідно схем в м. Буча Київської області </t>
  </si>
  <si>
    <t>Встановлення стовпчиків, обмежуючих проїздну частину дороги в м. Буча Київської області  та населених пунктах БОТГ</t>
  </si>
  <si>
    <t xml:space="preserve">Утеплення сходових маршів багатоквартирних будинків шляхом встановлення металопластикових вікон в м. Буча Київської області </t>
  </si>
  <si>
    <t>Капітальний ремонт тротуару комунальної власності по вул. Горького в м. Буча Київської області</t>
  </si>
  <si>
    <t xml:space="preserve">Проектні роботи з Облаштування зупинок громадського транспорту на перехресті вул. Яблунська - Окружна, в м. Буча Київської області </t>
  </si>
  <si>
    <t xml:space="preserve">Проектні роботи з Капітальний ремонт тротуару по вул. Суворова, в м. Буча Київської області </t>
  </si>
  <si>
    <t xml:space="preserve">Проектні роботи з Капітальний ремонт дороги по пров. Перемоги, в м. Буча Київської області </t>
  </si>
  <si>
    <t xml:space="preserve">Проектні роботи з Капітальний ремонт дороги по пров. Яблунський, в м. Буча Київської області </t>
  </si>
  <si>
    <t xml:space="preserve">Проектні роботи з Капітальний ремонт дороги по вул. Новаторів, в м. Буча Київської області </t>
  </si>
  <si>
    <t xml:space="preserve">Проектні роботи з Капітальний ремонт тротуару по вул. Островського (від пров. Жовтневий до вул. Вокзальна), в м. Буча Київської області </t>
  </si>
  <si>
    <t xml:space="preserve">Проектні роботи з Облаштування зупинок громадського транспорту на вул. Києво-Мироцька, біля Велокодного парку, в м. Буча Київської області </t>
  </si>
  <si>
    <t>Проектні роботи з Капітальний ремонт тротуару по вул. Я.Мудрого, Соборна в с.Блиставиця Бучанської ОТГ</t>
  </si>
  <si>
    <t xml:space="preserve">Проектні роботи з Капітальний ремонт дороги по вул. Волошкова, в м. Буча Київської області </t>
  </si>
  <si>
    <t>Проектні роботи "Капітальний ремонт дороги комунальної власності по пров. Трудовий в м. Буча Київської області"</t>
  </si>
  <si>
    <t>Виготовлення та встановлення зупинок громадського транспорту в м. Буча та населених пунктах Бучанської ОТГ</t>
  </si>
  <si>
    <t>Проектні роботи "Капітальний ремонт дороги комунальної власності по вул. Нагірна в м. Буча Київської області</t>
  </si>
  <si>
    <t>Проектні роботи "Капітальний ремонт дороги комунальної власності по вул. Гоголя (від вул. Старояблунська до вул. Києво-Мироцька) в м. Буча Київської області"</t>
  </si>
  <si>
    <t>Проектні роботи Капітальний ремонт дорожнього покриття із тротуаром комунальної власності біля багатоквартирних житлових будинків по вул. Садова 4,6 в с. Гаврилівка Київської обл.</t>
  </si>
  <si>
    <t>Проектні роботи Капітальний ремонт тротуару комунальної власності по вул. Гоголя (від вул. Старояблонська до вул. Києво-Мироцька в м. Буча Київської обл.)</t>
  </si>
  <si>
    <t>Проведення капітальних робіт з відновлення відмостки та цоколю в буд. №1 по вул. Енергетиків в м.Буча Київської обл.</t>
  </si>
  <si>
    <t>Капітальний ремонт асфальтного покриття по вул.Київська в с.Тарасівщина, Київської обл.</t>
  </si>
  <si>
    <t>Капітальний ремонт асфальтного покриття по вул.Заліська в с.Тарасівщина, Київської обл.</t>
  </si>
  <si>
    <t>Капітальний ремонт асфальтного покриття по вул.Миру в с.Тарасівщина, Київської обл.</t>
  </si>
  <si>
    <t>Капітальний ремонт асфальтного покриття по вул.Гагаріна в с.Тарасівщина, Київської обл.</t>
  </si>
  <si>
    <t xml:space="preserve">Заходи з енергозбереження - встановлення на об'єктах бюджетної сфери індивідуальних теплових пунктів з погодним регулюванням </t>
  </si>
  <si>
    <t>Заміна світильників у ДНЗ №5 «Капітошка» та НВК «Берізка» на енергозберігаючі у м.Буча</t>
  </si>
  <si>
    <t>Диспетчеризація вуличного освітлення у м.Буча</t>
  </si>
  <si>
    <t>Заміна вуличного освітлення на енергозберігаюче по вул. Жовтневій у м.Буча</t>
  </si>
  <si>
    <t>Заміна вуличного освітлення на енергозберігаюче по вул. Тарасівській у м.Буча</t>
  </si>
  <si>
    <t>Заміна вуличного освітлення на енергозберігаюче по вул. Островського у м.Буча</t>
  </si>
  <si>
    <t>Заміна вуличного освітлення на енергозберігаюче по вул. Польовій у м.Буча</t>
  </si>
  <si>
    <t>Заміна вуличного освітлення на енергозберігаюче по вул. Героїв Крут у м.Буча</t>
  </si>
  <si>
    <t>Заміна вуличного освітлення на енергозберігаюче по вул. Шухевича у м.Буча</t>
  </si>
  <si>
    <t>Заміна вуличного освітлення на енергозберігаюче по вул. Водопровідній у м.Буча</t>
  </si>
  <si>
    <t>Заміна вуличного освітлення на енергозберігаюче по вул. Тургенєва у м.Буча</t>
  </si>
  <si>
    <t>Заміна вуличного освітлення на енергозберігаюче по вул. Михайловського у м.Буча</t>
  </si>
  <si>
    <t>Заміна вуличного освітлення на енергозберігаюче по пров. Санаторному у м.Буча</t>
  </si>
  <si>
    <t>Заміна вуличного освітлення на енергозберігаюче біля залізничного переїзду (зі сторони вул. Тарасівської) у м.Буча</t>
  </si>
  <si>
    <t>Будівництво мереж зовнішнього освітлення  пров. Олекси Тихого у м.Буча</t>
  </si>
  <si>
    <t>Будівництво мереж зовнішнього освітлення вул. Г. Верьовки у м.Буча</t>
  </si>
  <si>
    <t xml:space="preserve">Капітальний ремонт систем вуличного освітлення по вул.1-го Травня в с.Лубянка </t>
  </si>
  <si>
    <t xml:space="preserve">Капітальний ремонт, будівництво, реконструкція мереж  вуличного освітлення на території Бучанської ОТГ </t>
  </si>
  <si>
    <t>Проектні роботи "Капітальний ремонт озеленення скверу "Родинний" в с. Гавриліва Київської обл.</t>
  </si>
  <si>
    <t>Капітальний ремонт систем вуличного освітлення по вул.40-річчя перемоги в с.Гаврилівка</t>
  </si>
  <si>
    <t>Капітальний ремонт систем вуличного освітлення по вул.Промислова в с.Гаврилівка</t>
  </si>
  <si>
    <t>Капітальний ремонт систем вуличного освітлення по вул.Шевченка в с.Гаврилівка</t>
  </si>
  <si>
    <t>Капітальний ремонт систем вуличного освітлення по вул.Садова в с.Гаврилівка</t>
  </si>
  <si>
    <t>Проведення енергоаудиту у школі мистецтв ім. Левка Ревуцького, проведення тепломодернізації приміщення у м.Буча</t>
  </si>
  <si>
    <t>Капітальний ремонт щодо покращення енергозбереження двоповерхової будівлі Блиставицького дошкільного навчального закладу (ясла- садок) №18 "Золота рибка" за адресою: вул.Соборна,29, с.Блиставиця, Бородянського району Київської області</t>
  </si>
  <si>
    <t>Капітальний ремонт щодо покращення енергозбереження будівлі Бучанської загальноосвітньої школи І-ІІІ ступеня №3 по вул.Вокзальна,46а в м.Буча</t>
  </si>
  <si>
    <t>Капітальний ремонт покрівлі буд. №5 по вул. Ястремській у м. Буча</t>
  </si>
  <si>
    <t>Прокладання лівньових систем та дощової каналізації території по вул. Яблунській, б. 360 у м.Буча</t>
  </si>
  <si>
    <t>Реконструкція існуючої мережі водопостачання d=100 мм в с. Гаврилівка, вул. Михайленка Київської області</t>
  </si>
  <si>
    <t xml:space="preserve"> Капітальний ремонт вузла вводу  теплопостачання з установкою автоматизованого пристрою оптимізації тепло споживання у підвальному приміщені Бучанського  НВК  «СЗОШ І-ІІІ ступенів» № 4 Бучанської міської ради  Київської  області</t>
  </si>
  <si>
    <t xml:space="preserve">Капітальний ремонт, реконструкція мереж централізованого теплопостачання, водопостачання та каналізації на території Бучанської ОТГ </t>
  </si>
  <si>
    <t xml:space="preserve">Розроблення проектно-кошторисної документації проекту  «Водопостачання і каналізування по вул. Горького в м. Буча»  </t>
  </si>
  <si>
    <t>Капітальний ремонт мереж теплопостачання житлового будинку по вул. Склозаводській, №4 в м. Буча Київської області</t>
  </si>
  <si>
    <t xml:space="preserve">Капітальний ремонт внутрішньобудинкових мереж в житлових будинках по вул. Склозаводська, №2 та №4 в м. Буча Київської області  </t>
  </si>
  <si>
    <t>Соціальна сфера.</t>
  </si>
  <si>
    <t>Розвиток освіти:</t>
  </si>
  <si>
    <t>Будівництво баскетбольного спортивного майданчику у Гаврилівській ЗОШ І-ІІІ ст. у с.Гаврилівка по вул.Садова,21 (співфінансування)</t>
  </si>
  <si>
    <t>Проектні роботи "Капітальний ремонт вхідної групи до Гаврилівського закладу середньої освіти І-ІІІ ст.  №8 із вул. Садова в с. Гаврилівка Київської обл.</t>
  </si>
  <si>
    <t>Будівництво футбольного спортивного майданчику у Гаврилівській ЗОШ І-ІІІ ст. у с.Гаврилівка по вул.Садова,21 (співфінансування)</t>
  </si>
  <si>
    <t>Будівництво волейбольного спортивного майданчику у Блиставицькій ЗОШ І-ІІІ ст. у с.Блиставиця по вул.Соборна,27 (співфінансування)</t>
  </si>
  <si>
    <t>Будівництво футбольного спортивного майданчику у Луб’янській ЗОШ І-ІІ ст. у с.Луб’янка по вул.Шевченка,17 (співфінансування)</t>
  </si>
  <si>
    <t>Будівництво волейбольного спортивного майданчику у Луб’янській ЗОШ І-ІІ ст. у с.Луб’янка по вул.Шевченка,17 (співфінансування)</t>
  </si>
  <si>
    <t>Експертиза кошторисної документації по об’єкту «Реконструкція з добудовою Бучанської загальноосвітньої школи І-ІІІ ст.. №2 по вул. Шевченка, 14 в м.Буча Київської області</t>
  </si>
  <si>
    <t>Розвиток культури:</t>
  </si>
  <si>
    <t>Реконструкція будинку культури в с.Гавриловка Бучанської об"єднаної територіальної громади</t>
  </si>
  <si>
    <t>Реконструкція будинку культури в с.Лубянка Бучанської об"єднаної територіальної громади</t>
  </si>
  <si>
    <t>Проведення капітального ремонту адміністративного приміщення відділу культури, національностей та релігій Бучанської міської ради, розташованого за адресою: м.Буча, вул. Героїв Майдану, 15</t>
  </si>
  <si>
    <t>Капітальний ремонт скверу Шевченка за адресою: м.Буча, вул. Вокзальна</t>
  </si>
  <si>
    <t>Розвиток спорту:</t>
  </si>
  <si>
    <t>Охорона здоров’я:</t>
  </si>
  <si>
    <t>Будівництво амбулаторії загальної практики сімейної медицини для 1-2 лікарів в с. Луб'янка</t>
  </si>
  <si>
    <t>Соціальний захист населення та розширення ЦНАП:</t>
  </si>
  <si>
    <t>Безпека жителів громади, екологія:</t>
  </si>
  <si>
    <t>Здійснення очистки водойми по вул. Гагаріна та пров. Гагаріна у м.Буча</t>
  </si>
  <si>
    <t>Розробка проектно-кошторисної документації щодо здійснення очистки водойми по вул. Гагаріна та пров. Гагаріна у м.Буча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</si>
  <si>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вул. Склозаводська, 12-б</t>
  </si>
  <si>
    <t>Реконструкція майданчика водопровідних споруд (територія свердловини №39) із застосуванням новітніх технологій та встановленням обладнання з очистки та знезалізнення питної води за адресою: м. Буча, вул. Тарасівська, 14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</si>
  <si>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Гаврилівка, вул. Соснова, 2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</si>
  <si>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Луб’янка, вул. Нова, 6</t>
  </si>
  <si>
    <t>Субвенції з ДБ</t>
  </si>
  <si>
    <t xml:space="preserve">Реконструкція дороги комунальної власності по бул. Леоніда Бірюкова в м. Буча Київської обл. </t>
  </si>
  <si>
    <t>Капітальний ремонт протипожежного виходу будинку №78 по вул.Яблунська в м.Буча Київської обл.</t>
  </si>
  <si>
    <t>Тарасівщина</t>
  </si>
  <si>
    <t xml:space="preserve">Виготовлення та монтаж відкидного пандусу по вул. Шевченка, б.2, кв. 20 та вул. Садова, буд.8, кв.33 в с. Гаврилівка Київської обл. (орієнтовна вартість 1-го проєкту - 32,0 тис.грн.) </t>
  </si>
  <si>
    <t>В бюджеті проектні роботи 59,022</t>
  </si>
  <si>
    <t>Проектні роботи "Капітальний ремонт пішохідних доріжок в межах пров. Санаторний в м. Буча Київської області"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</si>
  <si>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</si>
  <si>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</si>
  <si>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</si>
  <si>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</si>
  <si>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</si>
  <si>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</si>
  <si>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Капітальний ремонт тротуару по вул.Яблунська від №90 до №180 в м. Буча Київської обл.</t>
  </si>
  <si>
    <t>Проектні роботи Капітальний ремонт тротуару по вул.Яблунська від №90 до №180 в м. Буча Київської обл.</t>
  </si>
  <si>
    <t>Капітальний ремонт дороги по вул.І.Котляревського в м. Буча Київської обл.</t>
  </si>
  <si>
    <t>Проектні роботи Капітальний ремонт тротуару по провулку Санаторний  в м. Буча Київської обл.</t>
  </si>
  <si>
    <t>Капітальний ремонт тротуару по провулку Санаторний в м. Буча Київської обл.</t>
  </si>
  <si>
    <t>Проектні роботи Капітальний ремонт дороги по вул.І.Котляревського в м. Буча Київської обл.</t>
  </si>
  <si>
    <t>в бюджеті на 2020р. заплановано  1 040,96 тис.грн.</t>
  </si>
  <si>
    <t xml:space="preserve">Виготовлення та встановлення металевого паркану Кладовища  с. Луб'янка Київської області </t>
  </si>
  <si>
    <t xml:space="preserve">Виготовлення та встановлення металевого паркану по вул. Депутатська, 1 (Кладовище)  м. Буча Київської області </t>
  </si>
  <si>
    <t xml:space="preserve">Капітальний ремонт вузла вводу  теплопостачання з установкою автоматизованого пристрою оптимізації тепло споживання у підвальному приміщені дошкільного навчального закладу комбінованого типу № 5 «Капітошка» Бучанської  міської  ради  Київської  області </t>
  </si>
  <si>
    <t>Організація благоустрою населених пунктів, житлово-комунальне господарство:</t>
  </si>
  <si>
    <t>Енергозбереження та енергозабезпечення:</t>
  </si>
  <si>
    <r>
      <t>Капітальний ремонт дороги комунальної власності по вул. Назарія Яремчука (від вул. Івана Кожедуба до вул. Яблунська) в м. Буча Київської області (спів фінансування</t>
    </r>
    <r>
      <rPr>
        <sz val="11"/>
        <color theme="1"/>
        <rFont val="Times New Roman"/>
        <family val="1"/>
        <charset val="204"/>
      </rPr>
      <t xml:space="preserve"> 25%)</t>
    </r>
    <r>
      <rPr>
        <sz val="12"/>
        <color rgb="FF000000"/>
        <rFont val="Times New Roman"/>
        <family val="1"/>
        <charset val="204"/>
      </rPr>
      <t/>
    </r>
  </si>
  <si>
    <r>
      <t>Капітальний ремонт дороги комунальної власності по вул. Ястремська (від вул. Києво-Мироцька до №9Г) в м. Буча Київської області</t>
    </r>
    <r>
      <rPr>
        <sz val="11"/>
        <color theme="1"/>
        <rFont val="Times New Roman"/>
        <family val="1"/>
        <charset val="204"/>
      </rPr>
      <t xml:space="preserve"> </t>
    </r>
  </si>
  <si>
    <r>
      <t>Поточний ремонт дороги комунальної власності по вул. Поліська в с. Блиставиця Київської області</t>
    </r>
    <r>
      <rPr>
        <sz val="11"/>
        <color theme="1"/>
        <rFont val="Times New Roman"/>
        <family val="1"/>
        <charset val="204"/>
      </rPr>
      <t xml:space="preserve"> </t>
    </r>
  </si>
  <si>
    <t>Капітальний ремонт дороги по вул. Михайленка в с. Гаврилівка, Київської обл.</t>
  </si>
  <si>
    <t>Капітальний ремонт тротуару по вул. Свято-Троїцька від №2 до №50 в с. Гаврилівка, Київської обл.</t>
  </si>
  <si>
    <t>Капітальний ремонт тротуарів по вул.Свято-Троїцька, буд.2-50 в с. Гаврилівка, Київської обл.</t>
  </si>
  <si>
    <t>Капітальний ремонт тротуарів по вул. Свято-Троїцька, буд.55-69 в с. Гаврилівка, Київської обл.</t>
  </si>
  <si>
    <t>Реконструкція дороги по вул. комунальної власності Паркова від Озера Бучанського міського парку до вул. Сілезька в м. Буча Київської обл.</t>
  </si>
  <si>
    <t>Проектні роботи "Реконструкція дороги комунальної власності по бульв. Леоніда Бірюкова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</si>
  <si>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</si>
  <si>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Розробка проектно кошторисної документації на 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обл.</t>
  </si>
  <si>
    <t>Проектні роботи з розроблення схем розміщення дорожніх знаків та пристроїв примусового зниження швидкості, в м. Буча Київської обл.</t>
  </si>
  <si>
    <t>Будівництво (реконструкція), асфальтування дорожнього покриття по вул. Центральна від № 1 до № 31 у м. Буча Київської обл.</t>
  </si>
  <si>
    <t>Будівництво (реконструкція), асфальтування дорожнього покриття по вул. Яблунська від № 362 до № 382 у м. Буча Київської обл.</t>
  </si>
  <si>
    <r>
      <t xml:space="preserve">Будівництво (реконструкція), асфальтування дорожнього покриття по вул. Олекси Тихого </t>
    </r>
    <r>
      <rPr>
        <sz val="11"/>
        <color rgb="FF000000"/>
        <rFont val="Times New Roman"/>
        <family val="1"/>
        <charset val="204"/>
      </rPr>
      <t>у м. Буча Київської обл.</t>
    </r>
  </si>
  <si>
    <t>Будівництво (реконструкція), асфальтування дорожнього покриття по пров. Перемоги від №6 до №10 у м. Буча Київської обл.</t>
  </si>
  <si>
    <t>Будівництво (реконструкція) асфальтування дорожнього покриття  вул. Г. Верьовки у м. Буча Київської обл.</t>
  </si>
  <si>
    <t>Будівництво та ремонт дорожнього покриття  по вулиці М.Вербицького у м. Буча Київської обл.</t>
  </si>
  <si>
    <t>Будівництво та ремонт дорожнього покриття  по вулиці І.Багряного у м. Буча Київської обл.</t>
  </si>
  <si>
    <t>Будівництво та ремонт дорожнього покриття в по вулиці Л.Глібова у м. Буча Київської обл.</t>
  </si>
  <si>
    <t>Будівництво та ремонт дорожнього покриття  по вулиці М.Вовчка у м. Буча Київської обл.</t>
  </si>
  <si>
    <t>Будівництво, ремонт, реконструкція  дорожнього покриття  пров. Є. Гребінки у м. Буча Київської обл.</t>
  </si>
  <si>
    <t>Капітальний ремонт тротуару комунальної власності по вул. Гоголя (від вул. Старояблунська до вул. Києво-Мироцька) в м. Буча Київської обл.</t>
  </si>
  <si>
    <t>Капітальний ремонт дороги комунальної власності по вул. Яснополянська (від вул. Нове Шосе до вул. А.Михайловського) в м. Буча Київської обл.</t>
  </si>
  <si>
    <t>Капітальний ремонт дороги комунальної власності по вул. Гоголя (від вул. Старояблунська до вул. Києво-Мироцька) в м. Буча Київської обл.</t>
  </si>
  <si>
    <t>Капітальний ремонт тротуару комунальної власності по вул. Яснополянська (від вул. Нове Шосе до вул. А.Михайловського) в м. Буча Київської обл.</t>
  </si>
  <si>
    <t>Реконструкція тротуару комунальної власності по вул. Тургенєва від вул. Інститутська до пров. Тургенєва в м. Буча Київської обл.</t>
  </si>
  <si>
    <t>Капітальний ремонт тротуару комунальної власності по вул. Інститутська (від №16 до вул. Тургенєва) в м. Буча Київської обл.</t>
  </si>
  <si>
    <t>Будівництво та ремонт  тротуарів по вулиці М.Вовчка у м. Буча Київської обл.</t>
  </si>
  <si>
    <t>Будівництво та ремонт  тротуарів по вулиці М.Вербицького у м. Буча Київської обл.</t>
  </si>
  <si>
    <t>Будівництво  тротуарів по вулиці І.Багряного у м. Буча Київської обл.</t>
  </si>
  <si>
    <t>Капітальний ремонт  дорожнього покриття  пров. Вчительський у м. Буча Київської обл.</t>
  </si>
  <si>
    <t>Реконструкція дороги комунальної власності по вул. Вишнева від №88 до вул. Першотравнева в м.Буча Київської обл.</t>
  </si>
  <si>
    <t>Капітальний ремонт дороги комунальної власності по вул. Нагірна в м. Буча Київської обл.</t>
  </si>
  <si>
    <t>Капітальний ремонт дороги комунальної власності по пров. Трудовий в м.Буча Київської обл.</t>
  </si>
  <si>
    <t>Встановлення світлофору на перехресті вул. Вокзальна та вул. Яблунська у м. Буча Київської обл.</t>
  </si>
  <si>
    <t>Будівництво та ремонт  тротуарів по вулиці , Л.Глібова у м. Буча Київської обл.</t>
  </si>
  <si>
    <t>Проектні роботи Реконструкція дороги комунальної власності по вул. Яблунська від №26 до №50 в м. Буча Київської обл.</t>
  </si>
  <si>
    <t xml:space="preserve"> -</t>
  </si>
  <si>
    <t>Капітальний ремонт тротуару комунальної власності по вул. Шевченка (від №100 до 104а) в с. Лубянка Київської області</t>
  </si>
  <si>
    <t>Капітальний ремонт тротуару комунальної вланості від вул. Ярослава Мудрого №1 до вул. Нова в с. Блиставиця Київської області</t>
  </si>
  <si>
    <t xml:space="preserve">Капітальний ремонт підпірної стінки вздовж набережної у Бучанському міському парку в м. Буча Київської області </t>
  </si>
  <si>
    <t>Капітальний ремонт систем вуличного освітлення по вул.Молодіжна, Шевченка, Дружби, Миру в с.Гаврилівка Київської обл.</t>
  </si>
  <si>
    <t>Капітальний ремонт систем вуличного освітлення по вул.Промислова, Лесі Українки, пров.Парковий в с.Гаврилівка Київської обл.</t>
  </si>
  <si>
    <t>Капітальний ремонт систем вуличного освітлення по вул.Молодіжна в с.Блиставиця Київської обл.</t>
  </si>
  <si>
    <t>Капітальний ремонт дорожнього покриття із тротуаром комунальної власності біля багатоквартирних житлових будинків по вул. Садова №4 та №6 в с. Гаврилівка Київської області</t>
  </si>
  <si>
    <t xml:space="preserve">Капітальний ремонт дороги комунальної власності по вул.. Федорова в с. Тарасівщина Київської області </t>
  </si>
  <si>
    <t>Проектні роботи «Капітальний ремонт дороги по вул. Михайленка в с. Гаврилівка Вишгородського району  Київської області»</t>
  </si>
  <si>
    <t>Проектні роботи «Капітальний ремонт зупинкового майданчику між вул. Нова та вул. Петровського (біля № 3) у с. Блиставиця Київської області.»</t>
  </si>
  <si>
    <t>Капітальний ремонт озеленення із влаштуванням системи автоматичного поливу по вул. Пушкінська № 82 в м. Буча Київської області</t>
  </si>
  <si>
    <t>Капітальний ремонт мереж вуличного освітлення комунальної власності по вул. Гоголя (від вул. Шевченка до вул. Михайловського) в м. Буча</t>
  </si>
  <si>
    <t xml:space="preserve">Капітальний ремонт мереж вуличного освітлення комунальної власності по пров. Шевченка в м. Буча </t>
  </si>
  <si>
    <t>Капітальний ремонт мереж вуличного освітлення комунальної власності по вул. Пушкінська (від вул. Яснополянська до вул. Тургенєва) в м. Буча</t>
  </si>
  <si>
    <t xml:space="preserve">Капітальний ремонт мереж вуличного освітлення комунальної власності по вул. Гоголя (від вул. Києво-Мироцька до вул. Старояблунська) в м. Буча </t>
  </si>
  <si>
    <t xml:space="preserve">Капітальний ремонт мереж вуличного освітлення комунальної власності по пров. Гоголя в м. Буча </t>
  </si>
  <si>
    <t>Капітальний ремонт систем опалення багатоповерхових будинків комунальної власності за адресою Київська область м. Буча, вул. Польова, 24</t>
  </si>
  <si>
    <t xml:space="preserve">Капітальний ремонт систем опалення багатоповерхових будинків комунальної власності за адресою Київська область м. Буча, вул. Польова, 26 </t>
  </si>
  <si>
    <t>Будівництво дитячого майданчика по вул. Шевченко ( біля будинку культури) в с. Луб’янка Київської області</t>
  </si>
  <si>
    <t>Луб’янка</t>
  </si>
  <si>
    <t>Капітальний ремонт вхідної групи КЗ «Луб’янкський заклад середньої освіти І-ІІ ступенів» № 7 по вул. Шевченка, 17 с. Луб’янка, Київської області</t>
  </si>
  <si>
    <t>Капітальний ремонт - благоустрій території КЗ «Луб’янкський заклад середньої освіти І-ІІ ступенів» № 7 по вул.. Шевченка, 17 с. Луб’янка, Київської області</t>
  </si>
  <si>
    <t>Будівництво дитячого ігрового майданчику в КЗ «Луб’янкський заклад середньої освіти І-ІІ ступенів» № 7 по вул. Шевченка, 17 с. Луб’янка, Київської області – 370,00 тис. грн.</t>
  </si>
  <si>
    <t xml:space="preserve">Розробка проектної документації на будівництво дитячого майданчика по вул. Вчительська в м. Буча </t>
  </si>
  <si>
    <t>Капітальний ремонт дороги з тротуаром комунальної власності по вул. Центральна (від вул. Садова до вул. Григорія Сковороди) в м. Буча Київської області</t>
  </si>
  <si>
    <t xml:space="preserve">Капитальний ремонт приміщень актового залу та фойє будинку культури «Полісся» в с. Гаврилівка Бучанської міської ОТГ </t>
  </si>
  <si>
    <t>Капітальний ремонт покрівлі буд. № 14 по вул. Садова в с. Гаврилівка Київської області</t>
  </si>
  <si>
    <t>КП "БУЖКГ"</t>
  </si>
  <si>
    <t>Проектна документація «Капітальний ремонт зупинкових майданчиків між вул. Нова та а/д Т 10011 в с. Здвижівка Київської області.»</t>
  </si>
  <si>
    <t>с. Здвижівка</t>
  </si>
  <si>
    <t>КП "Бучазеленбуд"</t>
  </si>
  <si>
    <t>Капітальний ремонт покрівлі житлового будинку комунальної власності по вул. Героїв Майдану, 15 в м. Буча Київської області</t>
  </si>
  <si>
    <t>Капітальний ремонт покрівлі житлового будинку комунальної власності по вул. Героїв Майдану, 10 в м. Буча Київської області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</si>
  <si>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 Буча, вул. Києво-Мироцька, 69</t>
  </si>
  <si>
    <t>Відділ молоді та спорту БМР</t>
  </si>
  <si>
    <t>Капітальний ремонт теплового пункту в будівлі будинку культури комунальної власності, за адресою м. Буча, вул. Києво-Мироцька, 69</t>
  </si>
  <si>
    <t>Проектна документація "Будівництво автомобільного підземного переїзду тунельного типу під залізничними коліями станції м. Буча з улаштуванням захисного екрана з металевих труб"</t>
  </si>
  <si>
    <t>КП «Бучабудзамовник»</t>
  </si>
  <si>
    <t xml:space="preserve">Проектно-кошторисна документація по об’єкту «Реконструкція дороги по вул. Нове Шосе (від вул. Шевченко до А/Д Т10-01 Ворзель – Забуччя) в м. Буча київської області» </t>
  </si>
  <si>
    <t>Техніко-економічне обґрунтування будівництва автомобільної дороги між А/Д М-07 Київ – Ковель до А/Д Гостомель – Берестянка – Мирча</t>
  </si>
  <si>
    <t>Проектно-кошторисна документація по об’єкту «Реконструкція дороги з тротуаром по вул. Шевченка (від № 2 до вул. Нове Шосе) в м. Буча Київської області»</t>
  </si>
  <si>
    <t xml:space="preserve">Капітальний ремонт огорожі кладовища у с. Луб’янка </t>
  </si>
  <si>
    <t xml:space="preserve">Луб’янка </t>
  </si>
  <si>
    <t xml:space="preserve">Капітальний ремонт покрівлі по вул. Свято-Троїцька, 56 в с. Гаврилівка Київської області </t>
  </si>
  <si>
    <t xml:space="preserve">Капітальний ремонт покрівлі по вул. Свято-Троїцька, 54 в с. Гаврилівка Київської області </t>
  </si>
  <si>
    <t>Капітальний ремонт освітлення скейт-парку у Бучанському міському парку в м. Буча Київської області</t>
  </si>
  <si>
    <t>«Реконструкція адміністративної будівлі з прибудовою вхідної групи по бульвару Б.Хмельницького, 5/5 в м. Буча Київської області" (співфінансування)</t>
  </si>
  <si>
    <t>Будівництво автомобільної дороги комунальної власності між автомобільною дорогою М-07 Київ-Ковель-Ягодин та вул. Польова в с. Мироцьке Київської області</t>
  </si>
  <si>
    <t>2021-2022</t>
  </si>
  <si>
    <t>Будівництво автомобільної  дороги комунальної власності між автомобільною дорогою М-07 та вул. Курортна в сел. Ворзель Київської області</t>
  </si>
  <si>
    <t>2021-2023</t>
  </si>
  <si>
    <t>Капітальний ремонт дорожнього покриття по вул. Шевченка в смт. Бабинці Бородянського району Київської області</t>
  </si>
  <si>
    <t>Бабинецький старостинський округ</t>
  </si>
  <si>
    <t>Бабинці</t>
  </si>
  <si>
    <t>Капітальний ремонт проїзної частини по вул. Миру в смт. Бабинці Бородянського району Київської області</t>
  </si>
  <si>
    <t>Капітальний ремонт прибудинкової території житлового будинку комунальної власності по вул. Садова, 7 в с. Гаврилівка Київської області</t>
  </si>
  <si>
    <t>Капітальний ремонт прибудинкової території житлового будинку комунальної власності по вул. Садова, 12 в с. Гаврилівка Київської області</t>
  </si>
  <si>
    <t>Капітальний ремонт прибудинкової території житлового будинку комунальної власності по вул. Садова, 16 в с. Гаврилівка Київської області</t>
  </si>
  <si>
    <t>Капітальний ремонт прибудинкової території житлового будинку комунальної власності по вул. Садова, 18 в с. Гаврилівка Київської області</t>
  </si>
  <si>
    <t>Будівництво водогону по вулицях Миру, Кооперативна, Козацька, Нова в смт. Бабинці, Бородянського району, Київської області</t>
  </si>
  <si>
    <t>Капітальний ремонт мереж вуличного освітлення комунальної власності по вул. Бориса Гмирі в м. Буча Київської області</t>
  </si>
  <si>
    <t>Капітальний ремонт щодо покращення енергозбереження одноповерхової будівлі Бабинецького дошкільного навчального закладу (ясла - садка) №8 "Світлячок", за адресою: Київська область, Бородянський район, с. Бабинці, вул. Травнева, 68.</t>
  </si>
  <si>
    <t>Капітальний ремонт щодо покращення енергозбереження двоповерхової будівлі Бабинецької ЗОШ I-III ступенів, за адресою: вул. Травнева, 70 а, с. Бабинці, Бородянського району</t>
  </si>
  <si>
    <t>Капітальний ремонт дороги комунальної власності з тротуаром по вул. Горького (від вул. Депутатська до № 6) в м. Буча Київської області (співфінансування)</t>
  </si>
  <si>
    <t>Капітальний ремонт навчально-виховного комплексу «Загально-освітня школа I ступеня – дошкільний навчальний заклад «Берізка» в м. Буча Київської області (утеплення фасаду та зміна матеріалу покрівлі)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</si>
  <si>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</si>
  <si>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</si>
  <si>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Ворзель</t>
  </si>
  <si>
    <t>Капітальний ремонт дороги комунальної власності по вул. Проектна №1 (від ва/д Т10-01 до вул. Промислова) в м. Буча Київської області (спів фінансування)</t>
  </si>
  <si>
    <t>Реконструкція будівлі будинку культури за адресою вул.Київська,57-а с.Синяк, Бучанського району Київської області (співфінансування)</t>
  </si>
  <si>
    <t>Синяк</t>
  </si>
  <si>
    <t>Будівництво футбольного поля із штучним покриттям та біговою доріжкою на території ЗОШ№6, по вул.Соборна,27 в с.Блиставиця, Київської області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</si>
  <si>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</si>
  <si>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Реконструкція з добудовою загальноосвітньої школи №1 І-ІІІ ступенів по вул. Малиновського, 74 в м. Буча Київської обл.</t>
  </si>
  <si>
    <t>Капітальний ремонт огорожі комунальної власності по вул.Польова в м.Буча Київської області</t>
  </si>
  <si>
    <t>Виготовлення та розроблення проектно-кошторисної документації  "Будівництво амбулаторії загальної практики сімейної медицини  комунальної власності по вул.Травневій, 66 в смт.Бабинці Київської області"</t>
  </si>
  <si>
    <t>Виготовлення та розроблення проектно-кошторисної документації  "Будівництво амбулаторії загальної практики сімейної медицини комунальної власності по вул.Котляревського,21-б в смт.Ворзель Київської області"</t>
  </si>
  <si>
    <t>Будівництво дошкільного дитячого закладу на 75 місць в с.Бабинці Київської області (співфінансування)</t>
  </si>
  <si>
    <t>Виготовлення та розроблення проектно-кошторисної документації "Будівництво дошкільного дитячого закладу на 75 місць в с.Бабинці Київської області"</t>
  </si>
  <si>
    <t>2017-2021</t>
  </si>
  <si>
    <t>«Реконструкція будівлі сільської ради з прибудовою вхідної групи по вул. Свято-Троїцька, 57 у с. Гаврилівка»</t>
  </si>
  <si>
    <t>Будівництво спортивного блоку в комплексі з будівлями загальноосвітньої школи № 2 по вул. Шевченка, 14 в м. Буча (Залишки) (За рахунок ДФРР) (рівень будівельної готовності 70% на 31.12.2020)</t>
  </si>
  <si>
    <t>2011-2023</t>
  </si>
  <si>
    <t>Проектні роботи "Капітальний ремонт дороги по вул. Чкалова в с. Луб՚янка Бородянського району Київської області. Коригування"</t>
  </si>
  <si>
    <t xml:space="preserve">Капітальний ремонт щодо покращення енергозбереження будівлі в початковій Ірпінській ЗОШ-I ступеня  №11 комунальної власності по вул.Березова, 5  в селищі Ворзель Київської обл. (в т.ч. виготовлення п.к.д.)     </t>
  </si>
  <si>
    <t>Капітальний ремонт тротуару по вул. Захисників  України (від вул.Яблунська до вул.Тюльпанова) в селищі Ворзель Київської обл.</t>
  </si>
  <si>
    <t>Капітальний ремонт дороги по вул.Миру (від №2/15 до вул.Білостоцьких) в селищі Ворзель Київської обл.</t>
  </si>
  <si>
    <t>Капітальний ремонт дороги по вул.Білостоцьких (від вул.Курортна до проспекту Свободи) в селищі Ворзель Київської обл.</t>
  </si>
  <si>
    <t>Капітальний ремонт дороги по вул.1-го Травня (від вул.Європейська до вул.Шевченка) в селищі Ворзель Київської обл.</t>
  </si>
  <si>
    <t>Капітальний ремонт дороги по вул.Тюльпанова (від вул.Шевченка до вул.Захисників України) в селищі Ворзель Київської обл.</t>
  </si>
  <si>
    <t>Будівництво тротуару  по вул.Котляревського (від вул.Березова до залізничного вокзалу) в селищі Ворзель Київської обл.</t>
  </si>
  <si>
    <t xml:space="preserve">Реконструкція будівлі Ірпінської ЗОШ I-IIIст. №5 із добудовою приміщень для початкових класів по вул. Курортна, 37 в сел. Ворзель Київської обл.      </t>
  </si>
  <si>
    <t>Здвижівка</t>
  </si>
  <si>
    <t>Будівництво водогону по вул.  Шевченка, Центральна, Покровська, Лісова</t>
  </si>
  <si>
    <t>Буріння нової артезіанської свердловини на новому житловому масиві для переселенців із зони ЧАЕС  та встановлення станцій очистки питної води</t>
  </si>
  <si>
    <t>Будівництво дороги з твердим покриттям по вул. Лісова та Шевченка</t>
  </si>
  <si>
    <t>Капітальний ремонт (заміна) внутрішньої  системи  теплопостачання  приміщення  школи</t>
  </si>
  <si>
    <t>Ремонт покрівлі  приміщення дитячого садка</t>
  </si>
  <si>
    <t>Капітальний ремонт приміщення медамбулаторії</t>
  </si>
  <si>
    <t>Ремонт покрівлі Сільського Будинку Культури</t>
  </si>
  <si>
    <t>Будівництво внутрішнього туалету та каналізаційної  системи в приміщенні сільського Будинку Культури</t>
  </si>
  <si>
    <t xml:space="preserve">Очистка та окультурення водойми (ставка) по вул. Новій </t>
  </si>
  <si>
    <t>Мироцьке</t>
  </si>
  <si>
    <t>Будівництво спортивного мультифункціонального майданчику зі штучним покриттям по вулиці Центральна (біля будинку культури) в селі Мироцьке, Київської області</t>
  </si>
  <si>
    <t>Капітальний ремонт тротуару по вул.Гагаріна в с.Раківка Вишгородського району Київської області</t>
  </si>
  <si>
    <t>Раківка</t>
  </si>
  <si>
    <t>Капітальний ремонт адміністративного будинку по вул.Київська,55 в с.Синяк , Вишгородського району, Київської області</t>
  </si>
  <si>
    <t xml:space="preserve">Капітальний ремонт проїзду до школи між вул.Жовтнева до вул.Київська в с.Синяк Вишгородського району Київська області </t>
  </si>
  <si>
    <t xml:space="preserve">Капітальний ремонт дороги по вул.Чайки 4 в с.Раківка  Вишгородського району Київська області </t>
  </si>
  <si>
    <t xml:space="preserve">Капітальний ремонт дороги по вул.Чапаєва (черга І ) в с.Вороньківка Вишгородського району Київська області </t>
  </si>
  <si>
    <t>Вороньківка</t>
  </si>
  <si>
    <t xml:space="preserve">Капітальний ремонт дороги по вул.Чапаєва (черга ІІ ) в с.Вороньківка Вишгородського району Київська області </t>
  </si>
  <si>
    <t xml:space="preserve">Капітальний ремонт дороги по вул.Чайки 2 в с.Раківка  Вишгородського району Київська області </t>
  </si>
  <si>
    <t xml:space="preserve">Капітальний ремонт дороги по вул.Чайки 3 в с.Раківка  Вишгородського району Київська області </t>
  </si>
  <si>
    <t xml:space="preserve">Капітальний ремонт дороги по вул.Волошкова с.Червоне Вишгородського району Київська області </t>
  </si>
  <si>
    <t>Червоне</t>
  </si>
  <si>
    <t xml:space="preserve">Капітальний ремонт дороги по вул.Травнева с.Раківка Вишгородського району Київська області </t>
  </si>
  <si>
    <t>Капітальний ремонт міжквартального проїзду між буд.вул.Депутатська 2а,1 та вул.Овчаренка,7.9 в с.Синяк Вишгородського району Київської області.</t>
  </si>
  <si>
    <t>Т. А. Шаправський</t>
  </si>
  <si>
    <t>Додаток 1 до Програми</t>
  </si>
  <si>
    <t xml:space="preserve">Капітальний ремонт дороги по вул. Шевченка в с. Тарасівщина Київської області </t>
  </si>
  <si>
    <t>Капітальний ремонт систем вуличного освітлення по вул. Жовтнева та вул. Соснова с.Гаврилівка</t>
  </si>
  <si>
    <t>Придбання спеціального санітарного транспорту для роботи мобільної бригади та обслуговування хворих на коронавірус, які лікуються на дому ( 2 одиниці) для комунального некомерційного підприємства «Бучанський центр первинної медико-санітарної допомоги» Бучанської міської ради</t>
  </si>
  <si>
    <t>Закупівля оцифровувача для апарату для поведення мамографії для комунального некомерційного підприємства "Бучанський центр первинної медико-санітарної допомоги" Бучанської міської ради</t>
  </si>
  <si>
    <t>Будівництво двох міні-котелень для опалення приміщень школи, Будинку Культури  та дитячого садка</t>
  </si>
  <si>
    <t>Будівництво амбулаторії загальної практики сімейної медицини комунальної власності № 6 по вул. Тарасівська, в м. Буча Київської області</t>
  </si>
  <si>
    <t>Будівництво амбулаторії загальної практики сімейної медицини комунальної власності по вул. Київська 61, в с. Синяк Бучанського району Київської області</t>
  </si>
  <si>
    <t>Капітальний ремонт території комунальної власності навколо будинку культури по вулиці Центральна, 5 в селі Мироцьке, Київської області</t>
  </si>
  <si>
    <t>Реконструкція Мироцької загальноосвітньої школи І- ІІ ступенів з добудовою дошкільного закладу на 65 учнів в селі Мироцьке по вул. Соборна, 127</t>
  </si>
  <si>
    <t>Будівництво водопровідної мережі з влаштування артезіанської свердловини в с. Мироцьке, Київської області</t>
  </si>
  <si>
    <t>Будівництво тротуарів по вул. Соборна, Центральна, Вишнева в с. Мироцьке, Київської області</t>
  </si>
  <si>
    <t>Капітальний ремонт будівлі загальноосвітньої школи №2 по вул. Шевченка, 14 в м. Буча Київської області (утеплення фасадів та заміна покриття даху)</t>
  </si>
  <si>
    <t>Капітальний ремонт щодо покращення енергозбереження двоповерхової будівлі Блиставицької ЗОШ І-ІІІ ступенів, за адресою: Київська область, Бородянський район, с. Блиставиця, вул. Соборна, 27</t>
  </si>
  <si>
    <t xml:space="preserve">Капітальний ремонт дороги по вул.Чайки 5 в с.Раківка  Вишгородського району Київська області </t>
  </si>
  <si>
    <t xml:space="preserve">Будівництво футбольного спортивного майданчику у Гаврилівській ЗОШ І-ІІІ ст. у с.Гаврилівка по вул.Садова,21 </t>
  </si>
  <si>
    <t>Будівництво дитячого дошкільного закладу на 144 місця по вул. Лесі Українки в м. Буча Київської області (субвенція на соц.-економ. розвиток) (рівень будівельної готовності 25% на 17.12.2020)</t>
  </si>
  <si>
    <t xml:space="preserve">Капітальний ремонт щодо покращення енергозбереження будівлі Бучанської загальноосвітньої школи I-III ступенів № 3 по вул. Вокзальна, 46-А в м. Буча Київської області ( утеплення та заміна матеріалу покрівлі) </t>
  </si>
  <si>
    <t xml:space="preserve">Будівництво автоматичної системи пожежної сигналізації ЗОШ І-ІІІ ст. № 5 вул.Курортна,37 в селищі Ворзель                                                    </t>
  </si>
  <si>
    <t>Капітальний ремонт дороги  по вул. Тюльпанова (від вул. Шевченка до вул. Захисників України) в селищі Ворзель Київської обл.</t>
  </si>
  <si>
    <t>Реконструкція тротуару  по вул. Курортна (від вул. Стражеска до вул. Шевченка) в селищі Ворзель Київської обл.</t>
  </si>
  <si>
    <t>Виготовлення проектно-кошторисної документації на Будівництво ДНЗ комунальної власності по вул. Соснова, 19 в селищі Ворзель Київської обл.</t>
  </si>
  <si>
    <t>Виготовлення проектно-кошторисної документації на Будівництво центру надання адміністративних послуг  по проспекту Курортний , 1  в селищі Ворзель Київської обл.</t>
  </si>
  <si>
    <t>Виготовлення проектно-кошторисної документації на Будівництво бібліотеки по вул. Курортний, в селищі Ворзель Київської обл.</t>
  </si>
  <si>
    <t>Виготовлення проектно-кошторисної документації на капітальний ремонт дороги з тротуаром вул.  Лесі Українки в селищі Ворзель Київської обл.</t>
  </si>
  <si>
    <t>Будівництво пішохідної зони з облаштування доріжок та елементів благоустрою  навколо озера в парку «Перемога» в селищі Ворзель Київської обл.</t>
  </si>
  <si>
    <t>Виготовлення проектно-кошторисної документації Капітальний ремонт щодо покращення енергозбереження будівлі ДНЗ№ 9 комунальної власності по вул. Соснова, 19 в селищі Ворзель Київської обл.</t>
  </si>
  <si>
    <t>Виготовлення проектно-кошторисної документації на капітальний ремонт дороги вул. Бучанська в селищі Ворзель Київської обл.</t>
  </si>
  <si>
    <t>Виготовлення проектно-кошторисної документації на капітальний ремонт дороги вул. Окружна в селищі Ворзель Київської обл.</t>
  </si>
  <si>
    <t>Виготовлення проектно-кошторисної документації на капітальний ремонт дороги вул. Залізнична в селищі Ворзель Київської обл.</t>
  </si>
  <si>
    <t>Виготовлення проектно-кошторисної документації на капітальний ремонт дороги  вул. Чернишевського в селищі Ворзель Київської обл.</t>
  </si>
  <si>
    <t>Виготовлення проектно-кошторисної документації на ремонт дороги вул. Польова в селищі Ворзель Київської обл.</t>
  </si>
  <si>
    <t>Виготовлення проектно-кошторисної документації на ремонт дороги вул. Петропавлівська в селищі Ворзель Київської обл.</t>
  </si>
  <si>
    <t>Виготовлення проектно-кошторисної документації на ремонт дороги вул. Курортна (від вул. Декабристів до вул. Білостоцьких) в селищі Ворзель Київської обл.</t>
  </si>
  <si>
    <t>Виготовлення проектно-кошторисної документації на ремонт дороги вул. Курортна (від вул Стражеска до вул. Білостоцьких) в селищі Ворзель Київської обл.</t>
  </si>
  <si>
    <t>Виготовлення проектно-кошторисної документації на ремонт дороги по провул. Ворзельський  в селищі Ворзель Київської обл.</t>
  </si>
  <si>
    <t>Виготовлення проектно-кошторисної документації на ремонт дороги вул. Композиторів  в селищі Ворзель Київської обл.</t>
  </si>
  <si>
    <t>Капітальний ремонт перехрестя доріг комунальної власності між вул. Депутатська та вул. Нове Шосе у м. Буча Київської області (частково зроблено)</t>
  </si>
  <si>
    <t>Роботи по  реконструкції фонтану на Київській площі  в м. Буча Київської області  в сумі</t>
  </si>
  <si>
    <t>Проектна документація "Капітальний ремонт озеленення з облаштування майданчиків та влаштування системи автоматичного поливу біля озера  у Бучанському міському парку в м. Буча Київської області"</t>
  </si>
  <si>
    <t>Проектна документація «Капітальний ремонт озеленення із влаштуванням автоматичного поливу парку козацького побуту в межах вулиць Шевченка та Тургенєва в м.Буча Київської області»</t>
  </si>
  <si>
    <t xml:space="preserve">Капітальний ремонт водоприймального колодязя з решіткою системи водовідведення по вул. Соборна ( в межах будинків №13-16 ) в с. Блиставиця Київської області </t>
  </si>
  <si>
    <t>Капітальний ремонт по вул. Виноградна комунальної власності в м.. Буча Київської області</t>
  </si>
  <si>
    <t>Капітальний ремонт по вул. Полтавська комунальної власності в м.. Буча Київської області</t>
  </si>
  <si>
    <t xml:space="preserve">Капітальний ремонт по вул. А..Михайловського біля буд. №1а-1д комунальної власності в м.. Буча Київської області </t>
  </si>
  <si>
    <t>Капітальний ремонт ст. Вишневе по вул. 4-та лінія комунальної власності в м.. Буча Київської області</t>
  </si>
  <si>
    <t>Капітальний ремонт по вул. Шевченка комунальної власності в с. Блиставиця Київської області</t>
  </si>
  <si>
    <t>Капітальний ремонт ст. Вишневе по вул. 5-та лінія від № 15 до № 47 комунальної власності в м.. Буча Київської області</t>
  </si>
  <si>
    <t>Капітальний ремонт по вул. Незалежності комунальної власності в с. Блиставиця Київської області</t>
  </si>
  <si>
    <t>Проектні роботи по «Капітальний ремонт дороги по вул. Суворова комунальної власності в м.. Буча Київської області.»</t>
  </si>
  <si>
    <t>Капітальний ремонт дороги по вул. Суворова комунальної власності в м.. Буча Київської області</t>
  </si>
  <si>
    <t>Проектні роботи «Капітальний ремонт системи водовідведення дощових вод по вул. Садова комунальної власності в м.. Буча Київської області»</t>
  </si>
  <si>
    <t>Капітальний ремонт системи водовідведення дощових вод по вул. Садова комунальної власності в м.. Буча Київської області</t>
  </si>
  <si>
    <t>Реконструкція будинку культури в с. Гаврилівка Бучанського р-ну Київської області</t>
  </si>
  <si>
    <t>Реконструкція будинку культури в с. Лубянка Бучанського р-ну Київської області</t>
  </si>
  <si>
    <t>Проведення капітального ремонту приміщень БДШМ ім. Л.Ревуцького, розташованого за адресою: м.Буча, вул. М.Гориня, 2</t>
  </si>
  <si>
    <t>Бучанська ТГ</t>
  </si>
  <si>
    <t>Виготовлення проектно-кошторисної документації на Будівництво водно-спортивного комплексу в м. Буча</t>
  </si>
  <si>
    <t>Будівництво спортивного залу в с. Здвижівка Бучанського району Київської області</t>
  </si>
  <si>
    <t>Реконструкція стадіону та будівництво сучасної спортивної площадки в с. Здвижівка Бучанського району Київської області</t>
  </si>
  <si>
    <t xml:space="preserve">Капітальний ремонт дороги по вул.Лугова 2  , в с.Раківка Вишгородського району Київська області </t>
  </si>
  <si>
    <t>Перелік проектів соціально-економічного розвитку Бучанської міської територіальної громади на 2021-2023 роки</t>
  </si>
  <si>
    <t>В.о. керуючої справами</t>
  </si>
  <si>
    <t>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</si>
</sst>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0\ _₽_-;\-* #,##0.00000\ _₽_-;_-* &quot;-&quot;??\ _₽_-;_-@_-"/>
    <numFmt numFmtId="166" formatCode="#,##0.00_ ;\-#,##0.00\ "/>
    <numFmt numFmtId="171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15" fillId="0" borderId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7" fillId="0" borderId="0"/>
    <xf numFmtId="0" fontId="16" fillId="0" borderId="0"/>
  </cellStyleXfs>
  <cellXfs count="14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0" fillId="0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3" fontId="6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right" vertical="center" wrapText="1"/>
    </xf>
    <xf numFmtId="43" fontId="5" fillId="2" borderId="1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0" fillId="3" borderId="0" xfId="0" applyFont="1" applyFill="1"/>
    <xf numFmtId="43" fontId="5" fillId="3" borderId="1" xfId="1" applyFont="1" applyFill="1" applyBorder="1" applyAlignment="1">
      <alignment vertical="center" wrapText="1"/>
    </xf>
    <xf numFmtId="43" fontId="4" fillId="3" borderId="1" xfId="1" applyFont="1" applyFill="1" applyBorder="1" applyAlignment="1">
      <alignment horizontal="center" wrapText="1"/>
    </xf>
    <xf numFmtId="43" fontId="4" fillId="3" borderId="1" xfId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3" fontId="6" fillId="4" borderId="1" xfId="1" applyFont="1" applyFill="1" applyBorder="1" applyAlignment="1">
      <alignment horizontal="center" vertical="center" wrapText="1"/>
    </xf>
    <xf numFmtId="0" fontId="0" fillId="4" borderId="0" xfId="0" applyFont="1" applyFill="1"/>
    <xf numFmtId="0" fontId="10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0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left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6" fillId="5" borderId="1" xfId="1" applyFont="1" applyFill="1" applyBorder="1" applyAlignment="1">
      <alignment horizontal="center" vertical="center" wrapText="1"/>
    </xf>
    <xf numFmtId="43" fontId="6" fillId="5" borderId="1" xfId="1" applyNumberFormat="1" applyFont="1" applyFill="1" applyBorder="1" applyAlignment="1">
      <alignment horizontal="center" vertical="center" wrapText="1"/>
    </xf>
    <xf numFmtId="43" fontId="6" fillId="5" borderId="1" xfId="1" applyNumberFormat="1" applyFont="1" applyFill="1" applyBorder="1" applyAlignment="1">
      <alignment horizontal="left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vertical="center" wrapText="1"/>
    </xf>
    <xf numFmtId="43" fontId="6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43" fontId="6" fillId="0" borderId="3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3" fontId="6" fillId="6" borderId="1" xfId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6" fillId="6" borderId="1" xfId="1" applyNumberFormat="1" applyFont="1" applyFill="1" applyBorder="1" applyAlignment="1">
      <alignment horizontal="center" vertical="center" wrapText="1"/>
    </xf>
    <xf numFmtId="43" fontId="4" fillId="6" borderId="1" xfId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3" fontId="6" fillId="6" borderId="1" xfId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43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64" fontId="6" fillId="6" borderId="0" xfId="1" applyNumberFormat="1" applyFont="1" applyFill="1" applyBorder="1" applyAlignment="1">
      <alignment horizontal="center" vertical="center" wrapText="1"/>
    </xf>
    <xf numFmtId="43" fontId="4" fillId="6" borderId="0" xfId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64" fontId="6" fillId="6" borderId="3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3" fontId="5" fillId="3" borderId="0" xfId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43" fontId="4" fillId="0" borderId="0" xfId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1" fillId="0" borderId="0" xfId="0" applyFont="1" applyFill="1"/>
    <xf numFmtId="171" fontId="22" fillId="5" borderId="0" xfId="8" applyNumberFormat="1" applyFont="1" applyFill="1" applyBorder="1"/>
    <xf numFmtId="0" fontId="21" fillId="0" borderId="0" xfId="0" applyFont="1" applyFill="1" applyAlignment="1">
      <alignment vertical="center"/>
    </xf>
    <xf numFmtId="0" fontId="21" fillId="0" borderId="0" xfId="0" applyFont="1" applyFill="1" applyAlignment="1"/>
    <xf numFmtId="0" fontId="23" fillId="0" borderId="0" xfId="0" applyFont="1" applyFill="1"/>
  </cellXfs>
  <cellStyles count="9">
    <cellStyle name="Заголовок 1 2" xfId="3"/>
    <cellStyle name="Заголовок 2 2" xfId="4"/>
    <cellStyle name="Заголовок 3 2" xfId="5"/>
    <cellStyle name="Заголовок 4 2" xfId="6"/>
    <cellStyle name="Обычный" xfId="0" builtinId="0"/>
    <cellStyle name="Обычный 2" xfId="2"/>
    <cellStyle name="Обычный 3" xfId="8"/>
    <cellStyle name="Стиль 1" xfId="7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N295"/>
  <sheetViews>
    <sheetView tabSelected="1" view="pageBreakPreview" topLeftCell="B1" zoomScaleNormal="75" zoomScaleSheetLayoutView="100" workbookViewId="0">
      <pane ySplit="8" topLeftCell="A291" activePane="bottomLeft" state="frozen"/>
      <selection pane="bottomLeft" activeCell="B295" sqref="A295:XFD295"/>
    </sheetView>
  </sheetViews>
  <sheetFormatPr defaultRowHeight="15" outlineLevelRow="2" x14ac:dyDescent="0.25"/>
  <cols>
    <col min="1" max="1" width="12.140625" style="5" hidden="1" customWidth="1"/>
    <col min="2" max="2" width="133.85546875" style="5" bestFit="1" customWidth="1"/>
    <col min="3" max="3" width="19" style="5" hidden="1" customWidth="1"/>
    <col min="4" max="4" width="17" style="10" customWidth="1"/>
    <col min="5" max="5" width="14.7109375" style="5" customWidth="1"/>
    <col min="6" max="6" width="15.140625" style="11" customWidth="1"/>
    <col min="7" max="7" width="14.7109375" style="12" hidden="1" customWidth="1"/>
    <col min="8" max="8" width="13.28515625" style="12" hidden="1" customWidth="1"/>
    <col min="9" max="9" width="13.5703125" style="5" hidden="1" customWidth="1"/>
    <col min="10" max="10" width="14.28515625" style="5" hidden="1" customWidth="1"/>
    <col min="11" max="11" width="15.42578125" style="5" hidden="1" customWidth="1"/>
    <col min="12" max="12" width="14.42578125" style="5" hidden="1" customWidth="1"/>
    <col min="13" max="13" width="13.5703125" style="5" hidden="1" customWidth="1"/>
    <col min="14" max="16384" width="9.140625" style="5"/>
  </cols>
  <sheetData>
    <row r="1" spans="1:13" s="91" customFormat="1" ht="15.75" x14ac:dyDescent="0.25">
      <c r="D1" s="89"/>
      <c r="E1" s="134" t="s">
        <v>306</v>
      </c>
      <c r="F1" s="134"/>
      <c r="G1" s="92"/>
      <c r="H1" s="92"/>
      <c r="J1" s="90"/>
    </row>
    <row r="2" spans="1:13" s="91" customFormat="1" ht="15.75" x14ac:dyDescent="0.25">
      <c r="B2" s="135"/>
      <c r="C2" s="135"/>
      <c r="D2" s="135"/>
      <c r="E2" s="135"/>
      <c r="F2" s="135"/>
      <c r="G2" s="92"/>
      <c r="H2" s="92"/>
      <c r="J2" s="90"/>
    </row>
    <row r="3" spans="1:13" s="91" customFormat="1" ht="15.75" x14ac:dyDescent="0.25">
      <c r="B3" s="135" t="s">
        <v>367</v>
      </c>
      <c r="C3" s="135"/>
      <c r="D3" s="135"/>
      <c r="E3" s="135"/>
      <c r="F3" s="135"/>
      <c r="G3" s="92"/>
      <c r="H3" s="92"/>
      <c r="J3" s="90"/>
    </row>
    <row r="4" spans="1:13" ht="18" x14ac:dyDescent="0.35">
      <c r="J4" s="50"/>
    </row>
    <row r="5" spans="1:13" ht="15.75" customHeight="1" x14ac:dyDescent="0.25">
      <c r="A5" s="138" t="s">
        <v>0</v>
      </c>
      <c r="B5" s="138" t="s">
        <v>1</v>
      </c>
      <c r="C5" s="138" t="s">
        <v>2</v>
      </c>
      <c r="D5" s="138" t="s">
        <v>3</v>
      </c>
      <c r="E5" s="138" t="s">
        <v>4</v>
      </c>
      <c r="F5" s="138" t="s">
        <v>5</v>
      </c>
      <c r="G5" s="138" t="s">
        <v>6</v>
      </c>
      <c r="H5" s="138"/>
      <c r="I5" s="138"/>
      <c r="J5" s="138"/>
      <c r="K5" s="138"/>
      <c r="L5" s="138"/>
      <c r="M5" s="138"/>
    </row>
    <row r="6" spans="1:13" ht="23.25" customHeight="1" x14ac:dyDescent="0.25">
      <c r="A6" s="138"/>
      <c r="B6" s="138"/>
      <c r="C6" s="138"/>
      <c r="D6" s="138"/>
      <c r="E6" s="138"/>
      <c r="F6" s="138"/>
      <c r="G6" s="139" t="s">
        <v>7</v>
      </c>
      <c r="H6" s="138" t="s">
        <v>8</v>
      </c>
      <c r="I6" s="138"/>
      <c r="J6" s="138"/>
      <c r="K6" s="138" t="s">
        <v>9</v>
      </c>
      <c r="L6" s="138" t="s">
        <v>10</v>
      </c>
      <c r="M6" s="138" t="s">
        <v>11</v>
      </c>
    </row>
    <row r="7" spans="1:13" ht="69.75" customHeight="1" x14ac:dyDescent="0.25">
      <c r="A7" s="138"/>
      <c r="B7" s="138"/>
      <c r="C7" s="138"/>
      <c r="D7" s="138"/>
      <c r="E7" s="138"/>
      <c r="F7" s="138"/>
      <c r="G7" s="139"/>
      <c r="H7" s="49" t="s">
        <v>12</v>
      </c>
      <c r="I7" s="20" t="s">
        <v>13</v>
      </c>
      <c r="J7" s="20" t="s">
        <v>123</v>
      </c>
      <c r="K7" s="138"/>
      <c r="L7" s="138"/>
      <c r="M7" s="138"/>
    </row>
    <row r="8" spans="1:13" x14ac:dyDescent="0.25">
      <c r="A8" s="20">
        <v>1</v>
      </c>
      <c r="B8" s="20"/>
      <c r="C8" s="20"/>
      <c r="D8" s="20"/>
      <c r="E8" s="20"/>
      <c r="F8" s="20"/>
      <c r="G8" s="21">
        <v>5</v>
      </c>
      <c r="H8" s="49">
        <v>6</v>
      </c>
      <c r="I8" s="20">
        <v>7</v>
      </c>
      <c r="J8" s="20">
        <v>8</v>
      </c>
      <c r="K8" s="20">
        <v>9</v>
      </c>
      <c r="L8" s="20">
        <v>10</v>
      </c>
      <c r="M8" s="20">
        <v>11</v>
      </c>
    </row>
    <row r="9" spans="1:13" ht="27.75" customHeight="1" x14ac:dyDescent="0.25">
      <c r="A9" s="13" t="s">
        <v>14</v>
      </c>
      <c r="B9" s="14"/>
      <c r="C9" s="13"/>
      <c r="D9" s="14"/>
      <c r="E9" s="13"/>
      <c r="F9" s="13"/>
      <c r="G9" s="13"/>
      <c r="H9" s="14"/>
      <c r="I9" s="13"/>
      <c r="J9" s="13"/>
      <c r="K9" s="13"/>
      <c r="L9" s="13"/>
      <c r="M9" s="13"/>
    </row>
    <row r="10" spans="1:13" s="35" customFormat="1" ht="24.95" customHeight="1" outlineLevel="1" x14ac:dyDescent="0.25">
      <c r="A10" s="29"/>
      <c r="B10" s="30" t="s">
        <v>15</v>
      </c>
      <c r="C10" s="30"/>
      <c r="D10" s="31"/>
      <c r="E10" s="30"/>
      <c r="F10" s="32"/>
      <c r="G10" s="33"/>
      <c r="H10" s="29"/>
      <c r="I10" s="29"/>
      <c r="J10" s="29"/>
      <c r="K10" s="29"/>
      <c r="L10" s="29"/>
      <c r="M10" s="34"/>
    </row>
    <row r="11" spans="1:13" ht="33" customHeight="1" outlineLevel="2" x14ac:dyDescent="0.25">
      <c r="A11" s="1">
        <v>1</v>
      </c>
      <c r="B11" s="23" t="s">
        <v>255</v>
      </c>
      <c r="C11" s="4"/>
      <c r="D11" s="4" t="s">
        <v>16</v>
      </c>
      <c r="E11" s="25">
        <v>22473.282999999999</v>
      </c>
      <c r="F11" s="52">
        <v>2021</v>
      </c>
      <c r="G11" s="25">
        <f>H11+K11+L11</f>
        <v>22473.282999999999</v>
      </c>
      <c r="H11" s="25">
        <f t="shared" ref="H11:H15" si="0">I11+J11</f>
        <v>0</v>
      </c>
      <c r="I11" s="25"/>
      <c r="J11" s="25"/>
      <c r="K11" s="25">
        <f>E11-L11</f>
        <v>16854.962</v>
      </c>
      <c r="L11" s="25">
        <v>5618.3209999999999</v>
      </c>
      <c r="M11" s="25" t="s">
        <v>186</v>
      </c>
    </row>
    <row r="12" spans="1:13" ht="30" outlineLevel="2" x14ac:dyDescent="0.25">
      <c r="A12" s="1">
        <f>A11+1</f>
        <v>2</v>
      </c>
      <c r="B12" s="22" t="s">
        <v>148</v>
      </c>
      <c r="C12" s="4"/>
      <c r="D12" s="4" t="s">
        <v>16</v>
      </c>
      <c r="E12" s="25">
        <v>17352.09</v>
      </c>
      <c r="F12" s="72" t="s">
        <v>237</v>
      </c>
      <c r="G12" s="25">
        <f>H12+K12+L12</f>
        <v>17352.09</v>
      </c>
      <c r="H12" s="25">
        <f t="shared" si="0"/>
        <v>0</v>
      </c>
      <c r="I12" s="25"/>
      <c r="J12" s="25"/>
      <c r="K12" s="25">
        <f>E12-L12</f>
        <v>13014.066999999999</v>
      </c>
      <c r="L12" s="25">
        <v>4338.0230000000001</v>
      </c>
      <c r="M12" s="25" t="s">
        <v>18</v>
      </c>
    </row>
    <row r="13" spans="1:13" outlineLevel="2" x14ac:dyDescent="0.25">
      <c r="A13" s="1">
        <f t="shared" ref="A13:A47" si="1">A12+1</f>
        <v>3</v>
      </c>
      <c r="B13" s="2" t="s">
        <v>124</v>
      </c>
      <c r="C13" s="3"/>
      <c r="D13" s="4" t="s">
        <v>16</v>
      </c>
      <c r="E13" s="25">
        <v>12167.075999999999</v>
      </c>
      <c r="F13" s="72" t="s">
        <v>237</v>
      </c>
      <c r="G13" s="25">
        <f>K13+L13</f>
        <v>12167.075999999999</v>
      </c>
      <c r="H13" s="25">
        <f t="shared" si="0"/>
        <v>0</v>
      </c>
      <c r="I13" s="25"/>
      <c r="J13" s="25"/>
      <c r="K13" s="25">
        <v>6083.5379999999996</v>
      </c>
      <c r="L13" s="25">
        <v>6083.5379999999996</v>
      </c>
      <c r="M13" s="25" t="s">
        <v>18</v>
      </c>
    </row>
    <row r="14" spans="1:13" outlineLevel="2" x14ac:dyDescent="0.25">
      <c r="A14" s="1">
        <f t="shared" si="1"/>
        <v>4</v>
      </c>
      <c r="B14" s="2" t="s">
        <v>155</v>
      </c>
      <c r="C14" s="3"/>
      <c r="D14" s="4" t="s">
        <v>16</v>
      </c>
      <c r="E14" s="25">
        <v>6752.0739999999996</v>
      </c>
      <c r="F14" s="72" t="s">
        <v>237</v>
      </c>
      <c r="G14" s="25">
        <v>6752.0739999999996</v>
      </c>
      <c r="H14" s="25">
        <f t="shared" si="0"/>
        <v>0</v>
      </c>
      <c r="I14" s="25"/>
      <c r="J14" s="25"/>
      <c r="K14" s="25">
        <v>3376.0369999999998</v>
      </c>
      <c r="L14" s="25">
        <v>3376.0369999999998</v>
      </c>
      <c r="M14" s="25" t="s">
        <v>18</v>
      </c>
    </row>
    <row r="15" spans="1:13" outlineLevel="2" x14ac:dyDescent="0.25">
      <c r="A15" s="1" t="e">
        <f>#REF!+1</f>
        <v>#REF!</v>
      </c>
      <c r="B15" s="24" t="s">
        <v>43</v>
      </c>
      <c r="C15" s="4"/>
      <c r="D15" s="4" t="s">
        <v>16</v>
      </c>
      <c r="E15" s="25">
        <v>2277.5619999999999</v>
      </c>
      <c r="F15" s="72" t="s">
        <v>237</v>
      </c>
      <c r="G15" s="25">
        <f>E15</f>
        <v>2277.5619999999999</v>
      </c>
      <c r="H15" s="25">
        <f t="shared" si="0"/>
        <v>0</v>
      </c>
      <c r="I15" s="25"/>
      <c r="J15" s="25"/>
      <c r="K15" s="25">
        <v>0</v>
      </c>
      <c r="L15" s="25">
        <f>G15</f>
        <v>2277.5619999999999</v>
      </c>
      <c r="M15" s="25" t="s">
        <v>18</v>
      </c>
    </row>
    <row r="16" spans="1:13" ht="30" outlineLevel="2" x14ac:dyDescent="0.25">
      <c r="A16" s="1" t="e">
        <f>#REF!+1</f>
        <v>#REF!</v>
      </c>
      <c r="B16" s="2" t="s">
        <v>158</v>
      </c>
      <c r="C16" s="4"/>
      <c r="D16" s="4" t="s">
        <v>16</v>
      </c>
      <c r="E16" s="25">
        <v>1040.9639999999999</v>
      </c>
      <c r="F16" s="72" t="s">
        <v>237</v>
      </c>
      <c r="G16" s="25">
        <f>H16+K16+L16</f>
        <v>1040.9639999999999</v>
      </c>
      <c r="H16" s="25">
        <f t="shared" ref="H16:H17" si="2">I16+J16</f>
        <v>0</v>
      </c>
      <c r="I16" s="25"/>
      <c r="J16" s="25"/>
      <c r="K16" s="25">
        <v>0</v>
      </c>
      <c r="L16" s="25">
        <f>E16</f>
        <v>1040.9639999999999</v>
      </c>
      <c r="M16" s="25" t="s">
        <v>186</v>
      </c>
    </row>
    <row r="17" spans="1:13" outlineLevel="2" x14ac:dyDescent="0.25">
      <c r="A17" s="1" t="e">
        <f t="shared" si="1"/>
        <v>#REF!</v>
      </c>
      <c r="B17" s="24" t="s">
        <v>159</v>
      </c>
      <c r="C17" s="4"/>
      <c r="D17" s="4" t="s">
        <v>16</v>
      </c>
      <c r="E17" s="25">
        <v>410</v>
      </c>
      <c r="F17" s="72" t="s">
        <v>237</v>
      </c>
      <c r="G17" s="25">
        <f>E17</f>
        <v>410</v>
      </c>
      <c r="H17" s="25">
        <f t="shared" si="2"/>
        <v>0</v>
      </c>
      <c r="I17" s="25"/>
      <c r="J17" s="25"/>
      <c r="K17" s="25">
        <v>0</v>
      </c>
      <c r="L17" s="25">
        <f>G17</f>
        <v>410</v>
      </c>
      <c r="M17" s="25" t="s">
        <v>186</v>
      </c>
    </row>
    <row r="18" spans="1:13" ht="35.25" customHeight="1" outlineLevel="2" x14ac:dyDescent="0.25">
      <c r="A18" s="1" t="e">
        <f>#REF!+1</f>
        <v>#REF!</v>
      </c>
      <c r="B18" s="22" t="s">
        <v>157</v>
      </c>
      <c r="C18" s="4"/>
      <c r="D18" s="4" t="s">
        <v>16</v>
      </c>
      <c r="E18" s="25">
        <f>G18</f>
        <v>99.379000000000005</v>
      </c>
      <c r="F18" s="72" t="s">
        <v>237</v>
      </c>
      <c r="G18" s="25">
        <f>H18+K18+L18</f>
        <v>99.379000000000005</v>
      </c>
      <c r="H18" s="25">
        <v>0</v>
      </c>
      <c r="I18" s="25"/>
      <c r="J18" s="25"/>
      <c r="K18" s="25">
        <v>0</v>
      </c>
      <c r="L18" s="25">
        <v>99.379000000000005</v>
      </c>
      <c r="M18" s="25" t="s">
        <v>18</v>
      </c>
    </row>
    <row r="19" spans="1:13" outlineLevel="2" x14ac:dyDescent="0.25">
      <c r="A19" s="1" t="e">
        <f t="shared" si="1"/>
        <v>#REF!</v>
      </c>
      <c r="B19" s="22" t="s">
        <v>156</v>
      </c>
      <c r="C19" s="4"/>
      <c r="D19" s="4" t="s">
        <v>16</v>
      </c>
      <c r="E19" s="25">
        <f>G19</f>
        <v>97.891000000000005</v>
      </c>
      <c r="F19" s="72" t="s">
        <v>237</v>
      </c>
      <c r="G19" s="25">
        <f>H19+K19+L19</f>
        <v>97.891000000000005</v>
      </c>
      <c r="H19" s="25">
        <v>0</v>
      </c>
      <c r="I19" s="25"/>
      <c r="J19" s="25"/>
      <c r="K19" s="25">
        <v>0</v>
      </c>
      <c r="L19" s="25">
        <v>97.891000000000005</v>
      </c>
      <c r="M19" s="25" t="s">
        <v>18</v>
      </c>
    </row>
    <row r="20" spans="1:13" ht="33" customHeight="1" outlineLevel="2" x14ac:dyDescent="0.25">
      <c r="A20" s="1" t="e">
        <f>#REF!+1</f>
        <v>#REF!</v>
      </c>
      <c r="B20" s="23" t="s">
        <v>56</v>
      </c>
      <c r="C20" s="4"/>
      <c r="D20" s="4" t="s">
        <v>16</v>
      </c>
      <c r="E20" s="25">
        <v>55.715000000000003</v>
      </c>
      <c r="F20" s="72" t="s">
        <v>237</v>
      </c>
      <c r="G20" s="25">
        <f t="shared" ref="G20:G26" si="3">E20</f>
        <v>55.715000000000003</v>
      </c>
      <c r="H20" s="25">
        <f t="shared" ref="H20:H29" si="4">I20+J20</f>
        <v>0</v>
      </c>
      <c r="I20" s="25"/>
      <c r="J20" s="25"/>
      <c r="K20" s="25">
        <v>0</v>
      </c>
      <c r="L20" s="25">
        <f t="shared" ref="L20:L26" si="5">G20</f>
        <v>55.715000000000003</v>
      </c>
      <c r="M20" s="25" t="s">
        <v>18</v>
      </c>
    </row>
    <row r="21" spans="1:13" outlineLevel="2" x14ac:dyDescent="0.25">
      <c r="A21" s="1" t="e">
        <f t="shared" si="1"/>
        <v>#REF!</v>
      </c>
      <c r="B21" s="23" t="s">
        <v>53</v>
      </c>
      <c r="C21" s="4"/>
      <c r="D21" s="4" t="s">
        <v>16</v>
      </c>
      <c r="E21" s="25">
        <v>51.572000000000003</v>
      </c>
      <c r="F21" s="72" t="s">
        <v>237</v>
      </c>
      <c r="G21" s="25">
        <f t="shared" si="3"/>
        <v>51.572000000000003</v>
      </c>
      <c r="H21" s="25">
        <f t="shared" si="4"/>
        <v>0</v>
      </c>
      <c r="I21" s="25"/>
      <c r="J21" s="25"/>
      <c r="K21" s="25">
        <v>0</v>
      </c>
      <c r="L21" s="25">
        <f t="shared" si="5"/>
        <v>51.572000000000003</v>
      </c>
      <c r="M21" s="25" t="s">
        <v>18</v>
      </c>
    </row>
    <row r="22" spans="1:13" outlineLevel="2" x14ac:dyDescent="0.25">
      <c r="A22" s="1" t="e">
        <f t="shared" si="1"/>
        <v>#REF!</v>
      </c>
      <c r="B22" s="24" t="s">
        <v>45</v>
      </c>
      <c r="C22" s="4"/>
      <c r="D22" s="4" t="s">
        <v>16</v>
      </c>
      <c r="E22" s="25">
        <v>51.25</v>
      </c>
      <c r="F22" s="72" t="s">
        <v>237</v>
      </c>
      <c r="G22" s="25">
        <f t="shared" si="3"/>
        <v>51.25</v>
      </c>
      <c r="H22" s="25">
        <f t="shared" si="4"/>
        <v>0</v>
      </c>
      <c r="I22" s="25"/>
      <c r="J22" s="25"/>
      <c r="K22" s="25">
        <v>0</v>
      </c>
      <c r="L22" s="25">
        <f t="shared" si="5"/>
        <v>51.25</v>
      </c>
      <c r="M22" s="25" t="s">
        <v>18</v>
      </c>
    </row>
    <row r="23" spans="1:13" outlineLevel="2" x14ac:dyDescent="0.25">
      <c r="A23" s="1" t="e">
        <f t="shared" si="1"/>
        <v>#REF!</v>
      </c>
      <c r="B23" s="24" t="s">
        <v>46</v>
      </c>
      <c r="C23" s="4"/>
      <c r="D23" s="4" t="s">
        <v>16</v>
      </c>
      <c r="E23" s="25">
        <v>51.25</v>
      </c>
      <c r="F23" s="72" t="s">
        <v>237</v>
      </c>
      <c r="G23" s="25">
        <f t="shared" si="3"/>
        <v>51.25</v>
      </c>
      <c r="H23" s="25">
        <f t="shared" si="4"/>
        <v>0</v>
      </c>
      <c r="I23" s="25"/>
      <c r="J23" s="25"/>
      <c r="K23" s="25">
        <v>0</v>
      </c>
      <c r="L23" s="25">
        <f t="shared" si="5"/>
        <v>51.25</v>
      </c>
      <c r="M23" s="25" t="s">
        <v>18</v>
      </c>
    </row>
    <row r="24" spans="1:13" outlineLevel="2" x14ac:dyDescent="0.25">
      <c r="A24" s="1" t="e">
        <f t="shared" si="1"/>
        <v>#REF!</v>
      </c>
      <c r="B24" s="24" t="s">
        <v>48</v>
      </c>
      <c r="C24" s="4"/>
      <c r="D24" s="4" t="s">
        <v>16</v>
      </c>
      <c r="E24" s="25">
        <v>51.25</v>
      </c>
      <c r="F24" s="72" t="s">
        <v>237</v>
      </c>
      <c r="G24" s="25">
        <f t="shared" si="3"/>
        <v>51.25</v>
      </c>
      <c r="H24" s="25">
        <f t="shared" si="4"/>
        <v>0</v>
      </c>
      <c r="I24" s="25"/>
      <c r="J24" s="25"/>
      <c r="K24" s="25">
        <v>0</v>
      </c>
      <c r="L24" s="25">
        <f t="shared" si="5"/>
        <v>51.25</v>
      </c>
      <c r="M24" s="25" t="s">
        <v>18</v>
      </c>
    </row>
    <row r="25" spans="1:13" outlineLevel="2" x14ac:dyDescent="0.25">
      <c r="A25" s="1" t="e">
        <f t="shared" si="1"/>
        <v>#REF!</v>
      </c>
      <c r="B25" s="24" t="s">
        <v>49</v>
      </c>
      <c r="C25" s="4"/>
      <c r="D25" s="4" t="s">
        <v>16</v>
      </c>
      <c r="E25" s="25">
        <v>51.25</v>
      </c>
      <c r="F25" s="72" t="s">
        <v>237</v>
      </c>
      <c r="G25" s="25">
        <f t="shared" si="3"/>
        <v>51.25</v>
      </c>
      <c r="H25" s="25">
        <f t="shared" si="4"/>
        <v>0</v>
      </c>
      <c r="I25" s="25"/>
      <c r="J25" s="25"/>
      <c r="K25" s="25">
        <v>0</v>
      </c>
      <c r="L25" s="25">
        <f t="shared" si="5"/>
        <v>51.25</v>
      </c>
      <c r="M25" s="25" t="s">
        <v>18</v>
      </c>
    </row>
    <row r="26" spans="1:13" ht="30" outlineLevel="2" x14ac:dyDescent="0.25">
      <c r="A26" s="1" t="e">
        <f>#REF!+1</f>
        <v>#REF!</v>
      </c>
      <c r="B26" s="24" t="s">
        <v>50</v>
      </c>
      <c r="C26" s="4"/>
      <c r="D26" s="4" t="s">
        <v>16</v>
      </c>
      <c r="E26" s="25">
        <v>51.25</v>
      </c>
      <c r="F26" s="72" t="s">
        <v>237</v>
      </c>
      <c r="G26" s="25">
        <f t="shared" si="3"/>
        <v>51.25</v>
      </c>
      <c r="H26" s="25">
        <f t="shared" si="4"/>
        <v>0</v>
      </c>
      <c r="I26" s="25"/>
      <c r="J26" s="25"/>
      <c r="K26" s="25">
        <v>0</v>
      </c>
      <c r="L26" s="25">
        <f t="shared" si="5"/>
        <v>51.25</v>
      </c>
      <c r="M26" s="25" t="s">
        <v>18</v>
      </c>
    </row>
    <row r="27" spans="1:13" outlineLevel="2" x14ac:dyDescent="0.25">
      <c r="A27" s="1" t="e">
        <f>#REF!+1</f>
        <v>#REF!</v>
      </c>
      <c r="B27" s="22" t="s">
        <v>129</v>
      </c>
      <c r="C27" s="4"/>
      <c r="D27" s="4" t="s">
        <v>16</v>
      </c>
      <c r="E27" s="25">
        <f>G27</f>
        <v>35.286000000000001</v>
      </c>
      <c r="F27" s="72" t="s">
        <v>237</v>
      </c>
      <c r="G27" s="25">
        <f>H27+K27+L27</f>
        <v>35.286000000000001</v>
      </c>
      <c r="H27" s="25">
        <f t="shared" si="4"/>
        <v>0</v>
      </c>
      <c r="I27" s="25"/>
      <c r="J27" s="25"/>
      <c r="K27" s="25">
        <v>0</v>
      </c>
      <c r="L27" s="25">
        <v>35.286000000000001</v>
      </c>
      <c r="M27" s="25" t="s">
        <v>18</v>
      </c>
    </row>
    <row r="28" spans="1:13" outlineLevel="2" x14ac:dyDescent="0.25">
      <c r="A28" s="1" t="e">
        <f t="shared" si="1"/>
        <v>#REF!</v>
      </c>
      <c r="B28" s="23" t="s">
        <v>55</v>
      </c>
      <c r="C28" s="4"/>
      <c r="D28" s="4" t="s">
        <v>16</v>
      </c>
      <c r="E28" s="25">
        <v>34.308</v>
      </c>
      <c r="F28" s="72" t="s">
        <v>237</v>
      </c>
      <c r="G28" s="25">
        <f t="shared" ref="G28:G31" si="6">E28</f>
        <v>34.308</v>
      </c>
      <c r="H28" s="25">
        <f t="shared" si="4"/>
        <v>0</v>
      </c>
      <c r="I28" s="25"/>
      <c r="J28" s="25"/>
      <c r="K28" s="25">
        <v>0</v>
      </c>
      <c r="L28" s="25">
        <f t="shared" ref="L28:L31" si="7">G28</f>
        <v>34.308</v>
      </c>
      <c r="M28" s="25" t="s">
        <v>18</v>
      </c>
    </row>
    <row r="29" spans="1:13" outlineLevel="2" x14ac:dyDescent="0.25">
      <c r="A29" s="1" t="e">
        <f t="shared" si="1"/>
        <v>#REF!</v>
      </c>
      <c r="B29" s="24" t="s">
        <v>47</v>
      </c>
      <c r="C29" s="4"/>
      <c r="D29" s="4" t="s">
        <v>16</v>
      </c>
      <c r="E29" s="25">
        <v>30.75</v>
      </c>
      <c r="F29" s="72" t="s">
        <v>237</v>
      </c>
      <c r="G29" s="25">
        <f t="shared" si="6"/>
        <v>30.75</v>
      </c>
      <c r="H29" s="25">
        <f t="shared" si="4"/>
        <v>0</v>
      </c>
      <c r="I29" s="25"/>
      <c r="J29" s="25"/>
      <c r="K29" s="25">
        <v>0</v>
      </c>
      <c r="L29" s="25">
        <f t="shared" si="7"/>
        <v>30.75</v>
      </c>
      <c r="M29" s="25" t="s">
        <v>18</v>
      </c>
    </row>
    <row r="30" spans="1:13" ht="33.75" customHeight="1" outlineLevel="2" x14ac:dyDescent="0.25">
      <c r="A30" s="1" t="e">
        <f>#REF!+1</f>
        <v>#REF!</v>
      </c>
      <c r="B30" s="22" t="s">
        <v>58</v>
      </c>
      <c r="C30" s="4"/>
      <c r="D30" s="4" t="s">
        <v>16</v>
      </c>
      <c r="E30" s="25">
        <v>25.963000000000001</v>
      </c>
      <c r="F30" s="72" t="s">
        <v>237</v>
      </c>
      <c r="G30" s="25">
        <f t="shared" si="6"/>
        <v>25.963000000000001</v>
      </c>
      <c r="H30" s="25">
        <f t="shared" ref="H30:H39" si="8">I30+J30</f>
        <v>0</v>
      </c>
      <c r="I30" s="25"/>
      <c r="J30" s="25"/>
      <c r="K30" s="25">
        <v>0</v>
      </c>
      <c r="L30" s="25">
        <f t="shared" si="7"/>
        <v>25.963000000000001</v>
      </c>
      <c r="M30" s="25" t="s">
        <v>18</v>
      </c>
    </row>
    <row r="31" spans="1:13" outlineLevel="2" x14ac:dyDescent="0.25">
      <c r="A31" s="1" t="e">
        <f>#REF!+1</f>
        <v>#REF!</v>
      </c>
      <c r="B31" s="24" t="s">
        <v>44</v>
      </c>
      <c r="C31" s="4"/>
      <c r="D31" s="4" t="s">
        <v>16</v>
      </c>
      <c r="E31" s="25">
        <v>21.25</v>
      </c>
      <c r="F31" s="72" t="s">
        <v>237</v>
      </c>
      <c r="G31" s="25">
        <f t="shared" si="6"/>
        <v>21.25</v>
      </c>
      <c r="H31" s="25">
        <f t="shared" si="8"/>
        <v>0</v>
      </c>
      <c r="I31" s="25"/>
      <c r="J31" s="25"/>
      <c r="K31" s="25">
        <v>0</v>
      </c>
      <c r="L31" s="25">
        <f t="shared" si="7"/>
        <v>21.25</v>
      </c>
      <c r="M31" s="25" t="s">
        <v>18</v>
      </c>
    </row>
    <row r="32" spans="1:13" ht="48" customHeight="1" outlineLevel="2" x14ac:dyDescent="0.25">
      <c r="A32" s="1" t="e">
        <f>#REF!+1</f>
        <v>#REF!</v>
      </c>
      <c r="B32" s="2" t="s">
        <v>23</v>
      </c>
      <c r="C32" s="4" t="s">
        <v>142</v>
      </c>
      <c r="D32" s="4" t="s">
        <v>16</v>
      </c>
      <c r="E32" s="25">
        <v>67956.899999999994</v>
      </c>
      <c r="F32" s="72" t="s">
        <v>237</v>
      </c>
      <c r="G32" s="25">
        <f>H32+K32+L32</f>
        <v>67956.899999999994</v>
      </c>
      <c r="H32" s="25">
        <f t="shared" si="8"/>
        <v>61161.209999999992</v>
      </c>
      <c r="I32" s="25">
        <f>E32-L32</f>
        <v>61161.209999999992</v>
      </c>
      <c r="J32" s="25"/>
      <c r="K32" s="25"/>
      <c r="L32" s="25">
        <v>6795.69</v>
      </c>
      <c r="M32" s="25" t="s">
        <v>186</v>
      </c>
    </row>
    <row r="33" spans="1:13" outlineLevel="2" x14ac:dyDescent="0.25">
      <c r="A33" s="1" t="e">
        <f>#REF!+1</f>
        <v>#REF!</v>
      </c>
      <c r="B33" s="24" t="s">
        <v>39</v>
      </c>
      <c r="C33" s="4"/>
      <c r="D33" s="4" t="s">
        <v>16</v>
      </c>
      <c r="E33" s="25">
        <v>3587.5</v>
      </c>
      <c r="F33" s="72" t="s">
        <v>237</v>
      </c>
      <c r="G33" s="25">
        <f>E33</f>
        <v>3587.5</v>
      </c>
      <c r="H33" s="25">
        <f t="shared" si="8"/>
        <v>0</v>
      </c>
      <c r="I33" s="25"/>
      <c r="J33" s="25"/>
      <c r="K33" s="25"/>
      <c r="L33" s="25">
        <f>G33</f>
        <v>3587.5</v>
      </c>
      <c r="M33" s="25" t="s">
        <v>18</v>
      </c>
    </row>
    <row r="34" spans="1:13" outlineLevel="2" x14ac:dyDescent="0.25">
      <c r="A34" s="1" t="e">
        <f t="shared" si="1"/>
        <v>#REF!</v>
      </c>
      <c r="B34" s="24" t="s">
        <v>37</v>
      </c>
      <c r="C34" s="4"/>
      <c r="D34" s="4" t="s">
        <v>16</v>
      </c>
      <c r="E34" s="25">
        <v>2562.5</v>
      </c>
      <c r="F34" s="72" t="s">
        <v>237</v>
      </c>
      <c r="G34" s="25">
        <f>E34</f>
        <v>2562.5</v>
      </c>
      <c r="H34" s="25">
        <f t="shared" si="8"/>
        <v>0</v>
      </c>
      <c r="I34" s="25"/>
      <c r="J34" s="25"/>
      <c r="K34" s="25"/>
      <c r="L34" s="25">
        <f>G34</f>
        <v>2562.5</v>
      </c>
      <c r="M34" s="25" t="s">
        <v>18</v>
      </c>
    </row>
    <row r="35" spans="1:13" outlineLevel="2" x14ac:dyDescent="0.25">
      <c r="A35" s="1" t="e">
        <f>#REF!+1</f>
        <v>#REF!</v>
      </c>
      <c r="B35" s="2" t="s">
        <v>160</v>
      </c>
      <c r="C35" s="4"/>
      <c r="D35" s="4" t="s">
        <v>16</v>
      </c>
      <c r="E35" s="25">
        <v>2500</v>
      </c>
      <c r="F35" s="72" t="s">
        <v>237</v>
      </c>
      <c r="G35" s="25">
        <v>2500</v>
      </c>
      <c r="H35" s="25">
        <f t="shared" si="8"/>
        <v>0</v>
      </c>
      <c r="I35" s="25"/>
      <c r="J35" s="25"/>
      <c r="K35" s="25"/>
      <c r="L35" s="25">
        <v>2500</v>
      </c>
      <c r="M35" s="25" t="s">
        <v>18</v>
      </c>
    </row>
    <row r="36" spans="1:13" outlineLevel="2" x14ac:dyDescent="0.25">
      <c r="A36" s="1" t="e">
        <f t="shared" si="1"/>
        <v>#REF!</v>
      </c>
      <c r="B36" s="2" t="s">
        <v>161</v>
      </c>
      <c r="C36" s="4"/>
      <c r="D36" s="4" t="s">
        <v>16</v>
      </c>
      <c r="E36" s="25">
        <v>2500</v>
      </c>
      <c r="F36" s="72" t="s">
        <v>237</v>
      </c>
      <c r="G36" s="25">
        <v>2500</v>
      </c>
      <c r="H36" s="25">
        <f t="shared" si="8"/>
        <v>0</v>
      </c>
      <c r="I36" s="25"/>
      <c r="J36" s="25"/>
      <c r="K36" s="25"/>
      <c r="L36" s="25">
        <v>2500</v>
      </c>
      <c r="M36" s="25" t="s">
        <v>18</v>
      </c>
    </row>
    <row r="37" spans="1:13" outlineLevel="2" x14ac:dyDescent="0.25">
      <c r="A37" s="1" t="e">
        <f t="shared" si="1"/>
        <v>#REF!</v>
      </c>
      <c r="B37" s="8" t="s">
        <v>162</v>
      </c>
      <c r="C37" s="1"/>
      <c r="D37" s="4" t="s">
        <v>16</v>
      </c>
      <c r="E37" s="25">
        <v>2500</v>
      </c>
      <c r="F37" s="72" t="s">
        <v>237</v>
      </c>
      <c r="G37" s="25">
        <v>2500</v>
      </c>
      <c r="H37" s="25">
        <f t="shared" si="8"/>
        <v>0</v>
      </c>
      <c r="I37" s="25"/>
      <c r="J37" s="25"/>
      <c r="K37" s="25"/>
      <c r="L37" s="25">
        <v>2500</v>
      </c>
      <c r="M37" s="25" t="s">
        <v>18</v>
      </c>
    </row>
    <row r="38" spans="1:13" outlineLevel="2" x14ac:dyDescent="0.25">
      <c r="A38" s="1" t="e">
        <f t="shared" si="1"/>
        <v>#REF!</v>
      </c>
      <c r="B38" s="2" t="s">
        <v>163</v>
      </c>
      <c r="C38" s="4"/>
      <c r="D38" s="4" t="s">
        <v>16</v>
      </c>
      <c r="E38" s="25">
        <v>2500</v>
      </c>
      <c r="F38" s="72" t="s">
        <v>237</v>
      </c>
      <c r="G38" s="25">
        <v>2500</v>
      </c>
      <c r="H38" s="25">
        <f t="shared" si="8"/>
        <v>0</v>
      </c>
      <c r="I38" s="25"/>
      <c r="J38" s="25"/>
      <c r="K38" s="25"/>
      <c r="L38" s="25">
        <v>2500</v>
      </c>
      <c r="M38" s="25" t="s">
        <v>18</v>
      </c>
    </row>
    <row r="39" spans="1:13" outlineLevel="2" x14ac:dyDescent="0.25">
      <c r="A39" s="1" t="e">
        <f t="shared" si="1"/>
        <v>#REF!</v>
      </c>
      <c r="B39" s="2" t="s">
        <v>164</v>
      </c>
      <c r="C39" s="4"/>
      <c r="D39" s="4" t="s">
        <v>16</v>
      </c>
      <c r="E39" s="25">
        <v>2500</v>
      </c>
      <c r="F39" s="72" t="s">
        <v>237</v>
      </c>
      <c r="G39" s="25">
        <v>2500</v>
      </c>
      <c r="H39" s="25">
        <f t="shared" si="8"/>
        <v>0</v>
      </c>
      <c r="I39" s="25"/>
      <c r="J39" s="25"/>
      <c r="K39" s="25"/>
      <c r="L39" s="25">
        <v>2500</v>
      </c>
      <c r="M39" s="25" t="s">
        <v>18</v>
      </c>
    </row>
    <row r="40" spans="1:13" outlineLevel="2" x14ac:dyDescent="0.25">
      <c r="A40" s="1" t="e">
        <f t="shared" si="1"/>
        <v>#REF!</v>
      </c>
      <c r="B40" s="24" t="s">
        <v>30</v>
      </c>
      <c r="C40" s="4"/>
      <c r="D40" s="4" t="s">
        <v>16</v>
      </c>
      <c r="E40" s="25">
        <v>2050</v>
      </c>
      <c r="F40" s="72" t="s">
        <v>237</v>
      </c>
      <c r="G40" s="25">
        <f>E40</f>
        <v>2050</v>
      </c>
      <c r="H40" s="25">
        <f>I40+J40</f>
        <v>0</v>
      </c>
      <c r="I40" s="25"/>
      <c r="J40" s="25"/>
      <c r="K40" s="25"/>
      <c r="L40" s="25">
        <f>G40</f>
        <v>2050</v>
      </c>
      <c r="M40" s="25" t="s">
        <v>18</v>
      </c>
    </row>
    <row r="41" spans="1:13" outlineLevel="2" x14ac:dyDescent="0.25">
      <c r="A41" s="1" t="e">
        <f>#REF!+1</f>
        <v>#REF!</v>
      </c>
      <c r="B41" s="24" t="s">
        <v>38</v>
      </c>
      <c r="C41" s="4"/>
      <c r="D41" s="4" t="s">
        <v>16</v>
      </c>
      <c r="E41" s="25">
        <v>1845</v>
      </c>
      <c r="F41" s="72" t="s">
        <v>237</v>
      </c>
      <c r="G41" s="25">
        <f>E41</f>
        <v>1845</v>
      </c>
      <c r="H41" s="25">
        <f t="shared" ref="H41:H47" si="9">I41+J41</f>
        <v>0</v>
      </c>
      <c r="I41" s="25"/>
      <c r="J41" s="25"/>
      <c r="K41" s="25"/>
      <c r="L41" s="25">
        <f>G41</f>
        <v>1845</v>
      </c>
      <c r="M41" s="25" t="s">
        <v>18</v>
      </c>
    </row>
    <row r="42" spans="1:13" outlineLevel="2" x14ac:dyDescent="0.25">
      <c r="A42" s="1" t="e">
        <f t="shared" si="1"/>
        <v>#REF!</v>
      </c>
      <c r="B42" s="24" t="s">
        <v>54</v>
      </c>
      <c r="C42" s="4"/>
      <c r="D42" s="4" t="s">
        <v>16</v>
      </c>
      <c r="E42" s="25">
        <v>1845</v>
      </c>
      <c r="F42" s="72" t="s">
        <v>237</v>
      </c>
      <c r="G42" s="25">
        <f>E42</f>
        <v>1845</v>
      </c>
      <c r="H42" s="25">
        <f t="shared" si="9"/>
        <v>0</v>
      </c>
      <c r="I42" s="25"/>
      <c r="J42" s="25"/>
      <c r="K42" s="25"/>
      <c r="L42" s="25">
        <f>G42</f>
        <v>1845</v>
      </c>
      <c r="M42" s="25" t="s">
        <v>18</v>
      </c>
    </row>
    <row r="43" spans="1:13" outlineLevel="2" x14ac:dyDescent="0.25">
      <c r="A43" s="1" t="e">
        <f t="shared" si="1"/>
        <v>#REF!</v>
      </c>
      <c r="B43" s="24" t="s">
        <v>31</v>
      </c>
      <c r="C43" s="4"/>
      <c r="D43" s="4" t="s">
        <v>16</v>
      </c>
      <c r="E43" s="25">
        <v>1742.5</v>
      </c>
      <c r="F43" s="72" t="s">
        <v>237</v>
      </c>
      <c r="G43" s="25">
        <f>E43</f>
        <v>1742.5</v>
      </c>
      <c r="H43" s="25">
        <f t="shared" si="9"/>
        <v>0</v>
      </c>
      <c r="I43" s="25"/>
      <c r="J43" s="25"/>
      <c r="K43" s="25"/>
      <c r="L43" s="25">
        <f>G43</f>
        <v>1742.5</v>
      </c>
      <c r="M43" s="25" t="s">
        <v>18</v>
      </c>
    </row>
    <row r="44" spans="1:13" outlineLevel="2" x14ac:dyDescent="0.25">
      <c r="A44" s="1" t="e">
        <f t="shared" si="1"/>
        <v>#REF!</v>
      </c>
      <c r="B44" s="2" t="s">
        <v>165</v>
      </c>
      <c r="C44" s="4"/>
      <c r="D44" s="4" t="s">
        <v>16</v>
      </c>
      <c r="E44" s="25">
        <v>1700</v>
      </c>
      <c r="F44" s="72" t="s">
        <v>237</v>
      </c>
      <c r="G44" s="25">
        <v>1700</v>
      </c>
      <c r="H44" s="25">
        <f t="shared" si="9"/>
        <v>0</v>
      </c>
      <c r="I44" s="25"/>
      <c r="J44" s="25"/>
      <c r="K44" s="25"/>
      <c r="L44" s="25">
        <v>1700</v>
      </c>
      <c r="M44" s="25" t="s">
        <v>18</v>
      </c>
    </row>
    <row r="45" spans="1:13" outlineLevel="2" x14ac:dyDescent="0.25">
      <c r="A45" s="1" t="e">
        <f t="shared" si="1"/>
        <v>#REF!</v>
      </c>
      <c r="B45" s="2" t="s">
        <v>166</v>
      </c>
      <c r="C45" s="4"/>
      <c r="D45" s="4" t="s">
        <v>16</v>
      </c>
      <c r="E45" s="25">
        <v>1700</v>
      </c>
      <c r="F45" s="72" t="s">
        <v>237</v>
      </c>
      <c r="G45" s="25">
        <v>1700</v>
      </c>
      <c r="H45" s="25">
        <f t="shared" si="9"/>
        <v>0</v>
      </c>
      <c r="I45" s="25"/>
      <c r="J45" s="25"/>
      <c r="K45" s="25"/>
      <c r="L45" s="25">
        <v>1700</v>
      </c>
      <c r="M45" s="25" t="s">
        <v>18</v>
      </c>
    </row>
    <row r="46" spans="1:13" outlineLevel="2" x14ac:dyDescent="0.25">
      <c r="A46" s="1" t="e">
        <f t="shared" si="1"/>
        <v>#REF!</v>
      </c>
      <c r="B46" s="2" t="s">
        <v>167</v>
      </c>
      <c r="C46" s="4"/>
      <c r="D46" s="4" t="s">
        <v>16</v>
      </c>
      <c r="E46" s="25">
        <v>1700</v>
      </c>
      <c r="F46" s="72" t="s">
        <v>237</v>
      </c>
      <c r="G46" s="25">
        <v>1700</v>
      </c>
      <c r="H46" s="25">
        <f t="shared" si="9"/>
        <v>0</v>
      </c>
      <c r="I46" s="25"/>
      <c r="J46" s="25"/>
      <c r="K46" s="25"/>
      <c r="L46" s="25">
        <v>1700</v>
      </c>
      <c r="M46" s="25" t="s">
        <v>18</v>
      </c>
    </row>
    <row r="47" spans="1:13" outlineLevel="2" x14ac:dyDescent="0.25">
      <c r="A47" s="1" t="e">
        <f t="shared" si="1"/>
        <v>#REF!</v>
      </c>
      <c r="B47" s="2" t="s">
        <v>168</v>
      </c>
      <c r="C47" s="4"/>
      <c r="D47" s="4" t="s">
        <v>16</v>
      </c>
      <c r="E47" s="25">
        <v>1700</v>
      </c>
      <c r="F47" s="72" t="s">
        <v>237</v>
      </c>
      <c r="G47" s="25">
        <v>1700</v>
      </c>
      <c r="H47" s="25">
        <f t="shared" si="9"/>
        <v>0</v>
      </c>
      <c r="I47" s="25"/>
      <c r="J47" s="25"/>
      <c r="K47" s="25"/>
      <c r="L47" s="25">
        <v>1700</v>
      </c>
      <c r="M47" s="25" t="s">
        <v>18</v>
      </c>
    </row>
    <row r="48" spans="1:13" ht="21.75" customHeight="1" outlineLevel="2" x14ac:dyDescent="0.25">
      <c r="A48" s="1" t="e">
        <f>#REF!+1</f>
        <v>#REF!</v>
      </c>
      <c r="B48" s="24" t="s">
        <v>29</v>
      </c>
      <c r="C48" s="4"/>
      <c r="D48" s="4" t="s">
        <v>16</v>
      </c>
      <c r="E48" s="25">
        <v>1537.5</v>
      </c>
      <c r="F48" s="72" t="s">
        <v>237</v>
      </c>
      <c r="G48" s="25">
        <f>E48</f>
        <v>1537.5</v>
      </c>
      <c r="H48" s="25">
        <f>I48+J48</f>
        <v>0</v>
      </c>
      <c r="I48" s="25"/>
      <c r="J48" s="25"/>
      <c r="K48" s="25"/>
      <c r="L48" s="25">
        <f>G48</f>
        <v>1537.5</v>
      </c>
      <c r="M48" s="25" t="s">
        <v>18</v>
      </c>
    </row>
    <row r="49" spans="1:13" ht="21.75" customHeight="1" outlineLevel="2" x14ac:dyDescent="0.25">
      <c r="A49" s="1" t="e">
        <f t="shared" ref="A49:A90" si="10">A48+1</f>
        <v>#REF!</v>
      </c>
      <c r="B49" s="24" t="s">
        <v>34</v>
      </c>
      <c r="C49" s="4"/>
      <c r="D49" s="4" t="s">
        <v>16</v>
      </c>
      <c r="E49" s="25">
        <v>1537.5</v>
      </c>
      <c r="F49" s="72" t="s">
        <v>237</v>
      </c>
      <c r="G49" s="25">
        <f>E49</f>
        <v>1537.5</v>
      </c>
      <c r="H49" s="25">
        <f>I49+J49</f>
        <v>0</v>
      </c>
      <c r="I49" s="25"/>
      <c r="J49" s="25"/>
      <c r="K49" s="25"/>
      <c r="L49" s="25">
        <f>G49</f>
        <v>1537.5</v>
      </c>
      <c r="M49" s="25" t="s">
        <v>18</v>
      </c>
    </row>
    <row r="50" spans="1:13" outlineLevel="2" x14ac:dyDescent="0.25">
      <c r="A50" s="1" t="e">
        <f t="shared" si="10"/>
        <v>#REF!</v>
      </c>
      <c r="B50" s="22" t="s">
        <v>136</v>
      </c>
      <c r="C50" s="4"/>
      <c r="D50" s="4" t="s">
        <v>16</v>
      </c>
      <c r="E50" s="25">
        <f>G50</f>
        <v>1537.5</v>
      </c>
      <c r="F50" s="72" t="s">
        <v>237</v>
      </c>
      <c r="G50" s="25">
        <f>H50+K50+L50</f>
        <v>1537.5</v>
      </c>
      <c r="H50" s="25">
        <v>0</v>
      </c>
      <c r="I50" s="25"/>
      <c r="J50" s="25"/>
      <c r="K50" s="25"/>
      <c r="L50" s="25">
        <v>1537.5</v>
      </c>
      <c r="M50" s="25" t="s">
        <v>18</v>
      </c>
    </row>
    <row r="51" spans="1:13" outlineLevel="2" x14ac:dyDescent="0.25">
      <c r="A51" s="1" t="e">
        <f t="shared" si="10"/>
        <v>#REF!</v>
      </c>
      <c r="B51" s="22" t="s">
        <v>138</v>
      </c>
      <c r="C51" s="4"/>
      <c r="D51" s="4" t="s">
        <v>16</v>
      </c>
      <c r="E51" s="25">
        <f>G51</f>
        <v>1537.5</v>
      </c>
      <c r="F51" s="72" t="s">
        <v>237</v>
      </c>
      <c r="G51" s="25">
        <f>H51+K51+L51</f>
        <v>1537.5</v>
      </c>
      <c r="H51" s="25">
        <v>0</v>
      </c>
      <c r="I51" s="25"/>
      <c r="J51" s="25"/>
      <c r="K51" s="25"/>
      <c r="L51" s="25">
        <v>1537.5</v>
      </c>
      <c r="M51" s="25" t="s">
        <v>18</v>
      </c>
    </row>
    <row r="52" spans="1:13" outlineLevel="2" x14ac:dyDescent="0.25">
      <c r="A52" s="1" t="e">
        <f t="shared" si="10"/>
        <v>#REF!</v>
      </c>
      <c r="B52" s="2" t="s">
        <v>169</v>
      </c>
      <c r="C52" s="4"/>
      <c r="D52" s="4" t="s">
        <v>16</v>
      </c>
      <c r="E52" s="25">
        <v>1500</v>
      </c>
      <c r="F52" s="72" t="s">
        <v>237</v>
      </c>
      <c r="G52" s="25">
        <v>1500</v>
      </c>
      <c r="H52" s="25">
        <f t="shared" ref="H52:H56" si="11">I52+J52</f>
        <v>0</v>
      </c>
      <c r="I52" s="25"/>
      <c r="J52" s="25"/>
      <c r="K52" s="25"/>
      <c r="L52" s="25">
        <v>1500</v>
      </c>
      <c r="M52" s="25" t="s">
        <v>18</v>
      </c>
    </row>
    <row r="53" spans="1:13" ht="30" outlineLevel="2" x14ac:dyDescent="0.25">
      <c r="A53" s="1" t="e">
        <f>#REF!+1</f>
        <v>#REF!</v>
      </c>
      <c r="B53" s="2" t="s">
        <v>170</v>
      </c>
      <c r="C53" s="4"/>
      <c r="D53" s="4" t="s">
        <v>16</v>
      </c>
      <c r="E53" s="25">
        <v>1300.69</v>
      </c>
      <c r="F53" s="72" t="s">
        <v>237</v>
      </c>
      <c r="G53" s="25">
        <v>1300.69</v>
      </c>
      <c r="H53" s="25">
        <f t="shared" si="11"/>
        <v>0</v>
      </c>
      <c r="I53" s="25"/>
      <c r="J53" s="25"/>
      <c r="K53" s="25"/>
      <c r="L53" s="25">
        <v>1300.69</v>
      </c>
      <c r="M53" s="25" t="s">
        <v>18</v>
      </c>
    </row>
    <row r="54" spans="1:13" ht="30" outlineLevel="2" x14ac:dyDescent="0.25">
      <c r="A54" s="1" t="e">
        <f>#REF!+1</f>
        <v>#REF!</v>
      </c>
      <c r="B54" s="2" t="s">
        <v>171</v>
      </c>
      <c r="C54" s="4" t="s">
        <v>128</v>
      </c>
      <c r="D54" s="4" t="s">
        <v>16</v>
      </c>
      <c r="E54" s="25">
        <v>1181.3969999999999</v>
      </c>
      <c r="F54" s="72" t="s">
        <v>237</v>
      </c>
      <c r="G54" s="25">
        <v>1181.3969999999999</v>
      </c>
      <c r="H54" s="25">
        <f t="shared" si="11"/>
        <v>0</v>
      </c>
      <c r="I54" s="25"/>
      <c r="J54" s="25"/>
      <c r="K54" s="25"/>
      <c r="L54" s="25">
        <v>1181.3969999999999</v>
      </c>
      <c r="M54" s="25" t="s">
        <v>18</v>
      </c>
    </row>
    <row r="55" spans="1:13" outlineLevel="2" x14ac:dyDescent="0.25">
      <c r="A55" s="1" t="e">
        <f t="shared" si="10"/>
        <v>#REF!</v>
      </c>
      <c r="B55" s="2" t="s">
        <v>172</v>
      </c>
      <c r="C55" s="4"/>
      <c r="D55" s="4" t="s">
        <v>16</v>
      </c>
      <c r="E55" s="25">
        <v>1181.3969999999999</v>
      </c>
      <c r="F55" s="72" t="s">
        <v>237</v>
      </c>
      <c r="G55" s="25">
        <v>1181.3969999999999</v>
      </c>
      <c r="H55" s="25">
        <f t="shared" si="11"/>
        <v>0</v>
      </c>
      <c r="I55" s="25"/>
      <c r="J55" s="25"/>
      <c r="K55" s="25"/>
      <c r="L55" s="25">
        <v>1181.3969999999999</v>
      </c>
      <c r="M55" s="25" t="s">
        <v>18</v>
      </c>
    </row>
    <row r="56" spans="1:13" ht="30" outlineLevel="2" x14ac:dyDescent="0.25">
      <c r="A56" s="1" t="e">
        <f t="shared" si="10"/>
        <v>#REF!</v>
      </c>
      <c r="B56" s="2" t="s">
        <v>173</v>
      </c>
      <c r="C56" s="4"/>
      <c r="D56" s="4" t="s">
        <v>16</v>
      </c>
      <c r="E56" s="25">
        <v>1124.8030000000001</v>
      </c>
      <c r="F56" s="72" t="s">
        <v>237</v>
      </c>
      <c r="G56" s="25">
        <v>1124.8030000000001</v>
      </c>
      <c r="H56" s="25">
        <f t="shared" si="11"/>
        <v>0</v>
      </c>
      <c r="I56" s="25"/>
      <c r="J56" s="25"/>
      <c r="K56" s="25"/>
      <c r="L56" s="25">
        <v>1124.8030000000001</v>
      </c>
      <c r="M56" s="25" t="s">
        <v>18</v>
      </c>
    </row>
    <row r="57" spans="1:13" outlineLevel="2" x14ac:dyDescent="0.25">
      <c r="A57" s="1" t="e">
        <f t="shared" si="10"/>
        <v>#REF!</v>
      </c>
      <c r="B57" s="24" t="s">
        <v>32</v>
      </c>
      <c r="C57" s="4"/>
      <c r="D57" s="4" t="s">
        <v>16</v>
      </c>
      <c r="E57" s="25">
        <v>1025</v>
      </c>
      <c r="F57" s="72" t="s">
        <v>237</v>
      </c>
      <c r="G57" s="25">
        <f>E57</f>
        <v>1025</v>
      </c>
      <c r="H57" s="25">
        <f>I57+J57</f>
        <v>0</v>
      </c>
      <c r="I57" s="25"/>
      <c r="J57" s="25"/>
      <c r="K57" s="25"/>
      <c r="L57" s="25">
        <f>G57</f>
        <v>1025</v>
      </c>
      <c r="M57" s="25" t="s">
        <v>18</v>
      </c>
    </row>
    <row r="58" spans="1:13" outlineLevel="2" x14ac:dyDescent="0.25">
      <c r="A58" s="1" t="e">
        <f t="shared" si="10"/>
        <v>#REF!</v>
      </c>
      <c r="B58" s="24" t="s">
        <v>41</v>
      </c>
      <c r="C58" s="4"/>
      <c r="D58" s="4" t="s">
        <v>16</v>
      </c>
      <c r="E58" s="25">
        <v>1025</v>
      </c>
      <c r="F58" s="72" t="s">
        <v>237</v>
      </c>
      <c r="G58" s="25">
        <f>E58</f>
        <v>1025</v>
      </c>
      <c r="H58" s="25">
        <f>I58+J58</f>
        <v>0</v>
      </c>
      <c r="I58" s="25"/>
      <c r="J58" s="25"/>
      <c r="K58" s="25"/>
      <c r="L58" s="25">
        <f>G58</f>
        <v>1025</v>
      </c>
      <c r="M58" s="25" t="s">
        <v>18</v>
      </c>
    </row>
    <row r="59" spans="1:13" outlineLevel="2" x14ac:dyDescent="0.25">
      <c r="A59" s="1" t="e">
        <f t="shared" si="10"/>
        <v>#REF!</v>
      </c>
      <c r="B59" s="2" t="s">
        <v>174</v>
      </c>
      <c r="C59" s="4"/>
      <c r="D59" s="4" t="s">
        <v>16</v>
      </c>
      <c r="E59" s="25">
        <v>1014.514</v>
      </c>
      <c r="F59" s="72" t="s">
        <v>237</v>
      </c>
      <c r="G59" s="25">
        <v>1014.514</v>
      </c>
      <c r="H59" s="25">
        <f t="shared" ref="H59:H66" si="12">I59+J59</f>
        <v>0</v>
      </c>
      <c r="I59" s="25"/>
      <c r="J59" s="25"/>
      <c r="K59" s="25"/>
      <c r="L59" s="25">
        <v>1014.514</v>
      </c>
      <c r="M59" s="25" t="s">
        <v>18</v>
      </c>
    </row>
    <row r="60" spans="1:13" outlineLevel="2" x14ac:dyDescent="0.25">
      <c r="A60" s="1" t="e">
        <f t="shared" si="10"/>
        <v>#REF!</v>
      </c>
      <c r="B60" s="2" t="s">
        <v>175</v>
      </c>
      <c r="C60" s="4"/>
      <c r="D60" s="4" t="s">
        <v>16</v>
      </c>
      <c r="E60" s="25">
        <v>845.33600000000001</v>
      </c>
      <c r="F60" s="72" t="s">
        <v>237</v>
      </c>
      <c r="G60" s="25">
        <v>845.33600000000001</v>
      </c>
      <c r="H60" s="25">
        <f t="shared" si="12"/>
        <v>0</v>
      </c>
      <c r="I60" s="25"/>
      <c r="J60" s="25"/>
      <c r="K60" s="25"/>
      <c r="L60" s="25">
        <v>845.33600000000001</v>
      </c>
      <c r="M60" s="25" t="s">
        <v>18</v>
      </c>
    </row>
    <row r="61" spans="1:13" outlineLevel="2" x14ac:dyDescent="0.25">
      <c r="A61" s="1" t="e">
        <f t="shared" si="10"/>
        <v>#REF!</v>
      </c>
      <c r="B61" s="24" t="s">
        <v>40</v>
      </c>
      <c r="C61" s="4"/>
      <c r="D61" s="4" t="s">
        <v>16</v>
      </c>
      <c r="E61" s="25">
        <v>820</v>
      </c>
      <c r="F61" s="72" t="s">
        <v>237</v>
      </c>
      <c r="G61" s="25">
        <f>E61</f>
        <v>820</v>
      </c>
      <c r="H61" s="25">
        <f t="shared" si="12"/>
        <v>0</v>
      </c>
      <c r="I61" s="25"/>
      <c r="J61" s="25"/>
      <c r="K61" s="25"/>
      <c r="L61" s="25">
        <f>G61</f>
        <v>820</v>
      </c>
      <c r="M61" s="25" t="s">
        <v>18</v>
      </c>
    </row>
    <row r="62" spans="1:13" outlineLevel="2" x14ac:dyDescent="0.25">
      <c r="A62" s="1" t="e">
        <f t="shared" si="10"/>
        <v>#REF!</v>
      </c>
      <c r="B62" s="2" t="s">
        <v>176</v>
      </c>
      <c r="C62" s="4"/>
      <c r="D62" s="4" t="s">
        <v>16</v>
      </c>
      <c r="E62" s="25">
        <v>800</v>
      </c>
      <c r="F62" s="72" t="s">
        <v>237</v>
      </c>
      <c r="G62" s="25">
        <v>800</v>
      </c>
      <c r="H62" s="25">
        <f t="shared" si="12"/>
        <v>0</v>
      </c>
      <c r="I62" s="25"/>
      <c r="J62" s="25"/>
      <c r="K62" s="25"/>
      <c r="L62" s="25">
        <v>800</v>
      </c>
      <c r="M62" s="25" t="s">
        <v>18</v>
      </c>
    </row>
    <row r="63" spans="1:13" outlineLevel="2" x14ac:dyDescent="0.25">
      <c r="A63" s="1" t="e">
        <f t="shared" si="10"/>
        <v>#REF!</v>
      </c>
      <c r="B63" s="2" t="s">
        <v>177</v>
      </c>
      <c r="C63" s="4"/>
      <c r="D63" s="4" t="s">
        <v>16</v>
      </c>
      <c r="E63" s="25">
        <v>800</v>
      </c>
      <c r="F63" s="72" t="s">
        <v>237</v>
      </c>
      <c r="G63" s="25">
        <v>800</v>
      </c>
      <c r="H63" s="25">
        <f t="shared" si="12"/>
        <v>0</v>
      </c>
      <c r="I63" s="25"/>
      <c r="J63" s="25"/>
      <c r="K63" s="25"/>
      <c r="L63" s="25">
        <v>800</v>
      </c>
      <c r="M63" s="25" t="s">
        <v>18</v>
      </c>
    </row>
    <row r="64" spans="1:13" outlineLevel="2" x14ac:dyDescent="0.25">
      <c r="A64" s="1" t="e">
        <f t="shared" si="10"/>
        <v>#REF!</v>
      </c>
      <c r="B64" s="2" t="s">
        <v>178</v>
      </c>
      <c r="C64" s="4"/>
      <c r="D64" s="4" t="s">
        <v>16</v>
      </c>
      <c r="E64" s="25">
        <v>800</v>
      </c>
      <c r="F64" s="72" t="s">
        <v>237</v>
      </c>
      <c r="G64" s="25">
        <v>800</v>
      </c>
      <c r="H64" s="25">
        <f t="shared" si="12"/>
        <v>0</v>
      </c>
      <c r="I64" s="25"/>
      <c r="J64" s="25"/>
      <c r="K64" s="25"/>
      <c r="L64" s="25">
        <v>800</v>
      </c>
      <c r="M64" s="25" t="s">
        <v>18</v>
      </c>
    </row>
    <row r="65" spans="1:13" outlineLevel="2" x14ac:dyDescent="0.25">
      <c r="A65" s="1" t="e">
        <f t="shared" si="10"/>
        <v>#REF!</v>
      </c>
      <c r="B65" s="2" t="s">
        <v>184</v>
      </c>
      <c r="C65" s="4"/>
      <c r="D65" s="4" t="s">
        <v>16</v>
      </c>
      <c r="E65" s="25">
        <v>800</v>
      </c>
      <c r="F65" s="72" t="s">
        <v>237</v>
      </c>
      <c r="G65" s="25">
        <v>800</v>
      </c>
      <c r="H65" s="25">
        <f t="shared" si="12"/>
        <v>0</v>
      </c>
      <c r="I65" s="25"/>
      <c r="J65" s="25"/>
      <c r="K65" s="25"/>
      <c r="L65" s="25">
        <v>800</v>
      </c>
      <c r="M65" s="25" t="s">
        <v>18</v>
      </c>
    </row>
    <row r="66" spans="1:13" outlineLevel="2" x14ac:dyDescent="0.25">
      <c r="A66" s="1" t="e">
        <f t="shared" si="10"/>
        <v>#REF!</v>
      </c>
      <c r="B66" s="2" t="s">
        <v>183</v>
      </c>
      <c r="C66" s="4"/>
      <c r="D66" s="4" t="s">
        <v>16</v>
      </c>
      <c r="E66" s="25">
        <v>800</v>
      </c>
      <c r="F66" s="72" t="s">
        <v>237</v>
      </c>
      <c r="G66" s="25">
        <v>800</v>
      </c>
      <c r="H66" s="25">
        <f t="shared" si="12"/>
        <v>0</v>
      </c>
      <c r="I66" s="25"/>
      <c r="J66" s="25"/>
      <c r="K66" s="25"/>
      <c r="L66" s="25">
        <v>800</v>
      </c>
      <c r="M66" s="25" t="s">
        <v>18</v>
      </c>
    </row>
    <row r="67" spans="1:13" outlineLevel="2" x14ac:dyDescent="0.25">
      <c r="A67" s="1" t="e">
        <f t="shared" si="10"/>
        <v>#REF!</v>
      </c>
      <c r="B67" s="24" t="s">
        <v>28</v>
      </c>
      <c r="C67" s="4"/>
      <c r="D67" s="4" t="s">
        <v>16</v>
      </c>
      <c r="E67" s="25">
        <v>717.5</v>
      </c>
      <c r="F67" s="72" t="s">
        <v>237</v>
      </c>
      <c r="G67" s="25">
        <f>E67</f>
        <v>717.5</v>
      </c>
      <c r="H67" s="25"/>
      <c r="I67" s="25"/>
      <c r="J67" s="25"/>
      <c r="K67" s="25"/>
      <c r="L67" s="25">
        <f>G67</f>
        <v>717.5</v>
      </c>
      <c r="M67" s="25" t="s">
        <v>18</v>
      </c>
    </row>
    <row r="68" spans="1:13" outlineLevel="2" x14ac:dyDescent="0.25">
      <c r="A68" s="1" t="e">
        <f>#REF!+1</f>
        <v>#REF!</v>
      </c>
      <c r="B68" s="2" t="s">
        <v>181</v>
      </c>
      <c r="C68" s="4"/>
      <c r="D68" s="4" t="s">
        <v>16</v>
      </c>
      <c r="E68" s="25">
        <v>601.92200000000003</v>
      </c>
      <c r="F68" s="72" t="s">
        <v>237</v>
      </c>
      <c r="G68" s="25">
        <v>601.92200000000003</v>
      </c>
      <c r="H68" s="25">
        <f t="shared" ref="H68:H72" si="13">I68+J68</f>
        <v>0</v>
      </c>
      <c r="I68" s="25"/>
      <c r="J68" s="25"/>
      <c r="K68" s="25"/>
      <c r="L68" s="25">
        <v>601.92200000000003</v>
      </c>
      <c r="M68" s="25" t="s">
        <v>18</v>
      </c>
    </row>
    <row r="69" spans="1:13" outlineLevel="2" x14ac:dyDescent="0.25">
      <c r="A69" s="1" t="e">
        <f t="shared" si="10"/>
        <v>#REF!</v>
      </c>
      <c r="B69" s="24" t="s">
        <v>27</v>
      </c>
      <c r="C69" s="4"/>
      <c r="D69" s="4" t="s">
        <v>16</v>
      </c>
      <c r="E69" s="25">
        <v>461.25</v>
      </c>
      <c r="F69" s="72" t="s">
        <v>237</v>
      </c>
      <c r="G69" s="25">
        <f>E69</f>
        <v>461.25</v>
      </c>
      <c r="H69" s="25">
        <f t="shared" si="13"/>
        <v>0</v>
      </c>
      <c r="I69" s="25"/>
      <c r="J69" s="25"/>
      <c r="K69" s="25"/>
      <c r="L69" s="25">
        <f>G69</f>
        <v>461.25</v>
      </c>
      <c r="M69" s="25" t="s">
        <v>18</v>
      </c>
    </row>
    <row r="70" spans="1:13" outlineLevel="2" x14ac:dyDescent="0.25">
      <c r="A70" s="1" t="e">
        <f t="shared" si="10"/>
        <v>#REF!</v>
      </c>
      <c r="B70" s="24" t="s">
        <v>33</v>
      </c>
      <c r="C70" s="4"/>
      <c r="D70" s="4" t="s">
        <v>16</v>
      </c>
      <c r="E70" s="25">
        <v>410</v>
      </c>
      <c r="F70" s="72" t="s">
        <v>237</v>
      </c>
      <c r="G70" s="25">
        <f>E70</f>
        <v>410</v>
      </c>
      <c r="H70" s="25">
        <f t="shared" si="13"/>
        <v>0</v>
      </c>
      <c r="I70" s="25"/>
      <c r="J70" s="25"/>
      <c r="K70" s="25"/>
      <c r="L70" s="25">
        <f>G70</f>
        <v>410</v>
      </c>
      <c r="M70" s="25" t="s">
        <v>18</v>
      </c>
    </row>
    <row r="71" spans="1:13" outlineLevel="2" x14ac:dyDescent="0.25">
      <c r="A71" s="1" t="e">
        <f t="shared" si="10"/>
        <v>#REF!</v>
      </c>
      <c r="B71" s="2" t="s">
        <v>182</v>
      </c>
      <c r="C71" s="4"/>
      <c r="D71" s="4" t="s">
        <v>16</v>
      </c>
      <c r="E71" s="25">
        <v>323.20600000000002</v>
      </c>
      <c r="F71" s="72" t="s">
        <v>237</v>
      </c>
      <c r="G71" s="25">
        <v>323.20600000000002</v>
      </c>
      <c r="H71" s="25">
        <f t="shared" si="13"/>
        <v>0</v>
      </c>
      <c r="I71" s="25"/>
      <c r="J71" s="25"/>
      <c r="K71" s="25"/>
      <c r="L71" s="25">
        <v>323.20600000000002</v>
      </c>
      <c r="M71" s="25" t="s">
        <v>18</v>
      </c>
    </row>
    <row r="72" spans="1:13" outlineLevel="2" x14ac:dyDescent="0.25">
      <c r="A72" s="1" t="e">
        <f t="shared" si="10"/>
        <v>#REF!</v>
      </c>
      <c r="B72" s="23" t="s">
        <v>149</v>
      </c>
      <c r="C72" s="4"/>
      <c r="D72" s="4" t="s">
        <v>16</v>
      </c>
      <c r="E72" s="25">
        <v>306.05</v>
      </c>
      <c r="F72" s="72" t="s">
        <v>237</v>
      </c>
      <c r="G72" s="25">
        <f>E72</f>
        <v>306.05</v>
      </c>
      <c r="H72" s="25">
        <f t="shared" si="13"/>
        <v>0</v>
      </c>
      <c r="I72" s="25"/>
      <c r="J72" s="25"/>
      <c r="K72" s="25"/>
      <c r="L72" s="25">
        <f>G72</f>
        <v>306.05</v>
      </c>
      <c r="M72" s="25" t="s">
        <v>18</v>
      </c>
    </row>
    <row r="73" spans="1:13" outlineLevel="2" x14ac:dyDescent="0.25">
      <c r="A73" s="1" t="e">
        <f t="shared" si="10"/>
        <v>#REF!</v>
      </c>
      <c r="B73" s="22" t="s">
        <v>140</v>
      </c>
      <c r="C73" s="4"/>
      <c r="D73" s="4" t="s">
        <v>16</v>
      </c>
      <c r="E73" s="25">
        <f>G73</f>
        <v>299.79000000000002</v>
      </c>
      <c r="F73" s="72" t="s">
        <v>237</v>
      </c>
      <c r="G73" s="25">
        <f>H73+K73+L73</f>
        <v>299.79000000000002</v>
      </c>
      <c r="H73" s="25">
        <v>0</v>
      </c>
      <c r="I73" s="25"/>
      <c r="J73" s="25"/>
      <c r="K73" s="25"/>
      <c r="L73" s="25">
        <v>299.79000000000002</v>
      </c>
      <c r="M73" s="25" t="s">
        <v>18</v>
      </c>
    </row>
    <row r="74" spans="1:13" outlineLevel="2" x14ac:dyDescent="0.25">
      <c r="A74" s="1" t="e">
        <f>#REF!+1</f>
        <v>#REF!</v>
      </c>
      <c r="B74" s="2" t="s">
        <v>180</v>
      </c>
      <c r="C74" s="4"/>
      <c r="D74" s="4" t="s">
        <v>16</v>
      </c>
      <c r="E74" s="25">
        <v>157.988</v>
      </c>
      <c r="F74" s="72" t="s">
        <v>237</v>
      </c>
      <c r="G74" s="25">
        <v>157.988</v>
      </c>
      <c r="H74" s="25">
        <f t="shared" ref="H74:H77" si="14">I74+J74</f>
        <v>0</v>
      </c>
      <c r="I74" s="25"/>
      <c r="J74" s="25"/>
      <c r="K74" s="25"/>
      <c r="L74" s="25">
        <v>157.988</v>
      </c>
      <c r="M74" s="25" t="s">
        <v>18</v>
      </c>
    </row>
    <row r="75" spans="1:13" outlineLevel="2" x14ac:dyDescent="0.25">
      <c r="A75" s="1" t="e">
        <f t="shared" si="10"/>
        <v>#REF!</v>
      </c>
      <c r="B75" s="23" t="s">
        <v>150</v>
      </c>
      <c r="C75" s="4"/>
      <c r="D75" s="4" t="s">
        <v>16</v>
      </c>
      <c r="E75" s="25">
        <v>153.75</v>
      </c>
      <c r="F75" s="72" t="s">
        <v>237</v>
      </c>
      <c r="G75" s="25">
        <f>E75</f>
        <v>153.75</v>
      </c>
      <c r="H75" s="25">
        <f t="shared" si="14"/>
        <v>0</v>
      </c>
      <c r="I75" s="25"/>
      <c r="J75" s="25"/>
      <c r="K75" s="25"/>
      <c r="L75" s="25">
        <f>G75</f>
        <v>153.75</v>
      </c>
      <c r="M75" s="25" t="s">
        <v>18</v>
      </c>
    </row>
    <row r="76" spans="1:13" outlineLevel="2" x14ac:dyDescent="0.25">
      <c r="A76" s="1" t="e">
        <f t="shared" si="10"/>
        <v>#REF!</v>
      </c>
      <c r="B76" s="8" t="s">
        <v>25</v>
      </c>
      <c r="C76" s="1"/>
      <c r="D76" s="4" t="s">
        <v>16</v>
      </c>
      <c r="E76" s="25">
        <v>134.80000000000001</v>
      </c>
      <c r="F76" s="72" t="s">
        <v>237</v>
      </c>
      <c r="G76" s="25">
        <v>134.80000000000001</v>
      </c>
      <c r="H76" s="25">
        <f t="shared" si="14"/>
        <v>0</v>
      </c>
      <c r="I76" s="25"/>
      <c r="J76" s="25"/>
      <c r="K76" s="25"/>
      <c r="L76" s="25">
        <v>134.80000000000001</v>
      </c>
      <c r="M76" s="25" t="s">
        <v>18</v>
      </c>
    </row>
    <row r="77" spans="1:13" outlineLevel="2" x14ac:dyDescent="0.25">
      <c r="A77" s="1" t="e">
        <f t="shared" si="10"/>
        <v>#REF!</v>
      </c>
      <c r="B77" s="2" t="s">
        <v>179</v>
      </c>
      <c r="C77" s="4"/>
      <c r="D77" s="4" t="s">
        <v>16</v>
      </c>
      <c r="E77" s="25" t="s">
        <v>18</v>
      </c>
      <c r="F77" s="72" t="s">
        <v>237</v>
      </c>
      <c r="G77" s="25">
        <v>0</v>
      </c>
      <c r="H77" s="25">
        <f t="shared" si="14"/>
        <v>0</v>
      </c>
      <c r="I77" s="25"/>
      <c r="J77" s="25"/>
      <c r="K77" s="25"/>
      <c r="L77" s="25" t="s">
        <v>18</v>
      </c>
      <c r="M77" s="25" t="s">
        <v>18</v>
      </c>
    </row>
    <row r="78" spans="1:13" outlineLevel="2" x14ac:dyDescent="0.25">
      <c r="A78" s="1" t="e">
        <f>#REF!+1</f>
        <v>#REF!</v>
      </c>
      <c r="B78" s="24" t="s">
        <v>51</v>
      </c>
      <c r="C78" s="4"/>
      <c r="D78" s="4" t="s">
        <v>16</v>
      </c>
      <c r="E78" s="25">
        <v>51.25</v>
      </c>
      <c r="F78" s="72" t="s">
        <v>237</v>
      </c>
      <c r="G78" s="25">
        <f>E78</f>
        <v>51.25</v>
      </c>
      <c r="H78" s="25"/>
      <c r="I78" s="25"/>
      <c r="J78" s="25"/>
      <c r="K78" s="25"/>
      <c r="L78" s="25">
        <f>G78</f>
        <v>51.25</v>
      </c>
      <c r="M78" s="25" t="s">
        <v>18</v>
      </c>
    </row>
    <row r="79" spans="1:13" outlineLevel="2" x14ac:dyDescent="0.25">
      <c r="A79" s="1" t="e">
        <f t="shared" si="10"/>
        <v>#REF!</v>
      </c>
      <c r="B79" s="24" t="s">
        <v>52</v>
      </c>
      <c r="C79" s="4"/>
      <c r="D79" s="4" t="s">
        <v>16</v>
      </c>
      <c r="E79" s="25">
        <v>51.25</v>
      </c>
      <c r="F79" s="72" t="s">
        <v>237</v>
      </c>
      <c r="G79" s="25">
        <f>E79</f>
        <v>51.25</v>
      </c>
      <c r="H79" s="25"/>
      <c r="I79" s="25"/>
      <c r="J79" s="25"/>
      <c r="K79" s="25"/>
      <c r="L79" s="25">
        <f>G79</f>
        <v>51.25</v>
      </c>
      <c r="M79" s="25" t="s">
        <v>18</v>
      </c>
    </row>
    <row r="80" spans="1:13" outlineLevel="2" x14ac:dyDescent="0.25">
      <c r="A80" s="1" t="e">
        <f t="shared" si="10"/>
        <v>#REF!</v>
      </c>
      <c r="B80" s="22" t="s">
        <v>137</v>
      </c>
      <c r="C80" s="4"/>
      <c r="D80" s="4" t="s">
        <v>16</v>
      </c>
      <c r="E80" s="25">
        <f>G80</f>
        <v>49.817</v>
      </c>
      <c r="F80" s="72" t="s">
        <v>237</v>
      </c>
      <c r="G80" s="25">
        <f>H80+K80+L80</f>
        <v>49.817</v>
      </c>
      <c r="H80" s="25">
        <v>0</v>
      </c>
      <c r="I80" s="25"/>
      <c r="J80" s="25"/>
      <c r="K80" s="25"/>
      <c r="L80" s="25">
        <v>49.817</v>
      </c>
      <c r="M80" s="25" t="s">
        <v>18</v>
      </c>
    </row>
    <row r="81" spans="1:14" outlineLevel="2" x14ac:dyDescent="0.25">
      <c r="A81" s="1" t="e">
        <f t="shared" si="10"/>
        <v>#REF!</v>
      </c>
      <c r="B81" s="22" t="s">
        <v>141</v>
      </c>
      <c r="C81" s="4"/>
      <c r="D81" s="4" t="s">
        <v>16</v>
      </c>
      <c r="E81" s="25">
        <f>G81</f>
        <v>49.817</v>
      </c>
      <c r="F81" s="72" t="s">
        <v>237</v>
      </c>
      <c r="G81" s="25">
        <f>H81+K81+L81</f>
        <v>49.817</v>
      </c>
      <c r="H81" s="25">
        <v>0</v>
      </c>
      <c r="I81" s="25"/>
      <c r="J81" s="25"/>
      <c r="K81" s="25"/>
      <c r="L81" s="25">
        <v>49.817</v>
      </c>
      <c r="M81" s="25" t="s">
        <v>18</v>
      </c>
    </row>
    <row r="82" spans="1:14" outlineLevel="2" x14ac:dyDescent="0.25">
      <c r="A82" s="1" t="e">
        <f t="shared" si="10"/>
        <v>#REF!</v>
      </c>
      <c r="B82" s="22" t="s">
        <v>139</v>
      </c>
      <c r="C82" s="4"/>
      <c r="D82" s="4" t="s">
        <v>16</v>
      </c>
      <c r="E82" s="25">
        <f>G82</f>
        <v>32.56</v>
      </c>
      <c r="F82" s="72" t="s">
        <v>237</v>
      </c>
      <c r="G82" s="25">
        <f>H82+K82+L82</f>
        <v>32.56</v>
      </c>
      <c r="H82" s="25">
        <v>0</v>
      </c>
      <c r="I82" s="25"/>
      <c r="J82" s="25"/>
      <c r="K82" s="25"/>
      <c r="L82" s="25">
        <v>32.56</v>
      </c>
      <c r="M82" s="25" t="s">
        <v>18</v>
      </c>
    </row>
    <row r="83" spans="1:14" outlineLevel="2" x14ac:dyDescent="0.25">
      <c r="A83" s="1" t="e">
        <f t="shared" si="10"/>
        <v>#REF!</v>
      </c>
      <c r="B83" s="2" t="s">
        <v>26</v>
      </c>
      <c r="C83" s="7"/>
      <c r="D83" s="4" t="s">
        <v>16</v>
      </c>
      <c r="E83" s="25">
        <v>30.75</v>
      </c>
      <c r="F83" s="72" t="s">
        <v>237</v>
      </c>
      <c r="G83" s="25">
        <f>H83+L83</f>
        <v>30.75</v>
      </c>
      <c r="H83" s="25">
        <f t="shared" ref="H83:H88" si="15">I83+J83</f>
        <v>0</v>
      </c>
      <c r="I83" s="25"/>
      <c r="J83" s="25"/>
      <c r="K83" s="25"/>
      <c r="L83" s="25">
        <f>E83</f>
        <v>30.75</v>
      </c>
      <c r="M83" s="25" t="s">
        <v>18</v>
      </c>
    </row>
    <row r="84" spans="1:14" outlineLevel="2" x14ac:dyDescent="0.25">
      <c r="A84" s="1" t="e">
        <f t="shared" si="10"/>
        <v>#REF!</v>
      </c>
      <c r="B84" s="2" t="s">
        <v>185</v>
      </c>
      <c r="C84" s="4"/>
      <c r="D84" s="4" t="s">
        <v>16</v>
      </c>
      <c r="E84" s="25">
        <v>19.742999999999999</v>
      </c>
      <c r="F84" s="72" t="s">
        <v>237</v>
      </c>
      <c r="G84" s="25">
        <v>19.742999999999999</v>
      </c>
      <c r="H84" s="25">
        <f t="shared" si="15"/>
        <v>0</v>
      </c>
      <c r="I84" s="25"/>
      <c r="J84" s="25"/>
      <c r="K84" s="25"/>
      <c r="L84" s="25">
        <v>19.742999999999999</v>
      </c>
      <c r="M84" s="25" t="s">
        <v>18</v>
      </c>
    </row>
    <row r="85" spans="1:14" outlineLevel="2" x14ac:dyDescent="0.25">
      <c r="A85" s="1" t="e">
        <f>#REF!+1</f>
        <v>#REF!</v>
      </c>
      <c r="B85" s="22" t="s">
        <v>62</v>
      </c>
      <c r="C85" s="4"/>
      <c r="D85" s="4" t="s">
        <v>126</v>
      </c>
      <c r="E85" s="25">
        <v>3239.3870000000002</v>
      </c>
      <c r="F85" s="101" t="s">
        <v>237</v>
      </c>
      <c r="G85" s="25">
        <f t="shared" ref="G85:G89" si="16">E85</f>
        <v>3239.3870000000002</v>
      </c>
      <c r="H85" s="25">
        <f t="shared" si="15"/>
        <v>0</v>
      </c>
      <c r="I85" s="25"/>
      <c r="J85" s="25"/>
      <c r="K85" s="25"/>
      <c r="L85" s="25">
        <f t="shared" ref="L85:L89" si="17">G85</f>
        <v>3239.3870000000002</v>
      </c>
      <c r="M85" s="25" t="s">
        <v>18</v>
      </c>
    </row>
    <row r="86" spans="1:14" outlineLevel="2" x14ac:dyDescent="0.25">
      <c r="A86" s="1" t="e">
        <f t="shared" si="10"/>
        <v>#REF!</v>
      </c>
      <c r="B86" s="22" t="s">
        <v>61</v>
      </c>
      <c r="C86" s="4"/>
      <c r="D86" s="4" t="s">
        <v>126</v>
      </c>
      <c r="E86" s="25">
        <v>1763.9290000000001</v>
      </c>
      <c r="F86" s="101" t="s">
        <v>237</v>
      </c>
      <c r="G86" s="25">
        <f t="shared" si="16"/>
        <v>1763.9290000000001</v>
      </c>
      <c r="H86" s="25">
        <f t="shared" si="15"/>
        <v>0</v>
      </c>
      <c r="I86" s="25"/>
      <c r="J86" s="25"/>
      <c r="K86" s="25"/>
      <c r="L86" s="25">
        <f t="shared" si="17"/>
        <v>1763.9290000000001</v>
      </c>
      <c r="M86" s="25" t="s">
        <v>18</v>
      </c>
    </row>
    <row r="87" spans="1:14" outlineLevel="2" x14ac:dyDescent="0.25">
      <c r="A87" s="1" t="e">
        <f t="shared" si="10"/>
        <v>#REF!</v>
      </c>
      <c r="B87" s="22" t="s">
        <v>60</v>
      </c>
      <c r="C87" s="4"/>
      <c r="D87" s="4" t="s">
        <v>126</v>
      </c>
      <c r="E87" s="25">
        <v>1618.2719999999999</v>
      </c>
      <c r="F87" s="101" t="s">
        <v>237</v>
      </c>
      <c r="G87" s="25">
        <f t="shared" si="16"/>
        <v>1618.2719999999999</v>
      </c>
      <c r="H87" s="25">
        <f t="shared" si="15"/>
        <v>0</v>
      </c>
      <c r="I87" s="25"/>
      <c r="J87" s="25"/>
      <c r="K87" s="25"/>
      <c r="L87" s="25">
        <f t="shared" si="17"/>
        <v>1618.2719999999999</v>
      </c>
      <c r="M87" s="25" t="s">
        <v>18</v>
      </c>
    </row>
    <row r="88" spans="1:14" outlineLevel="2" x14ac:dyDescent="0.25">
      <c r="A88" s="1" t="e">
        <f t="shared" si="10"/>
        <v>#REF!</v>
      </c>
      <c r="B88" s="22" t="s">
        <v>63</v>
      </c>
      <c r="C88" s="4"/>
      <c r="D88" s="4" t="s">
        <v>126</v>
      </c>
      <c r="E88" s="25">
        <v>1036.7460000000001</v>
      </c>
      <c r="F88" s="101" t="s">
        <v>237</v>
      </c>
      <c r="G88" s="25">
        <f t="shared" si="16"/>
        <v>1036.7460000000001</v>
      </c>
      <c r="H88" s="25">
        <f t="shared" si="15"/>
        <v>0</v>
      </c>
      <c r="I88" s="25"/>
      <c r="J88" s="25"/>
      <c r="K88" s="25"/>
      <c r="L88" s="25">
        <f t="shared" si="17"/>
        <v>1036.7460000000001</v>
      </c>
      <c r="M88" s="25" t="s">
        <v>18</v>
      </c>
    </row>
    <row r="89" spans="1:14" outlineLevel="2" x14ac:dyDescent="0.25">
      <c r="A89" s="1" t="e">
        <f t="shared" si="10"/>
        <v>#REF!</v>
      </c>
      <c r="B89" s="24" t="s">
        <v>35</v>
      </c>
      <c r="C89" s="4"/>
      <c r="D89" s="4" t="s">
        <v>36</v>
      </c>
      <c r="E89" s="25">
        <v>2050</v>
      </c>
      <c r="F89" s="72" t="s">
        <v>237</v>
      </c>
      <c r="G89" s="25">
        <f t="shared" si="16"/>
        <v>2050</v>
      </c>
      <c r="H89" s="25"/>
      <c r="I89" s="25"/>
      <c r="J89" s="25"/>
      <c r="K89" s="25"/>
      <c r="L89" s="25">
        <f t="shared" si="17"/>
        <v>2050</v>
      </c>
      <c r="M89" s="25" t="s">
        <v>18</v>
      </c>
    </row>
    <row r="90" spans="1:14" outlineLevel="2" x14ac:dyDescent="0.25">
      <c r="A90" s="1" t="e">
        <f t="shared" si="10"/>
        <v>#REF!</v>
      </c>
      <c r="B90" s="2" t="s">
        <v>24</v>
      </c>
      <c r="C90" s="7"/>
      <c r="D90" s="4" t="s">
        <v>22</v>
      </c>
      <c r="E90" s="25">
        <v>530.77599999999995</v>
      </c>
      <c r="F90" s="72" t="s">
        <v>237</v>
      </c>
      <c r="G90" s="25">
        <v>530.77599999999995</v>
      </c>
      <c r="H90" s="25">
        <f>I90+J90</f>
        <v>0</v>
      </c>
      <c r="I90" s="25"/>
      <c r="J90" s="25"/>
      <c r="K90" s="25">
        <v>424.61599999999999</v>
      </c>
      <c r="L90" s="25">
        <v>106.16</v>
      </c>
      <c r="M90" s="25" t="s">
        <v>18</v>
      </c>
    </row>
    <row r="91" spans="1:14" ht="30" outlineLevel="2" x14ac:dyDescent="0.25">
      <c r="A91" s="1" t="e">
        <f>#REF!+1</f>
        <v>#REF!</v>
      </c>
      <c r="B91" s="2" t="s">
        <v>343</v>
      </c>
      <c r="C91" s="7"/>
      <c r="D91" s="4" t="s">
        <v>16</v>
      </c>
      <c r="E91" s="25">
        <v>213.916</v>
      </c>
      <c r="F91" s="72" t="s">
        <v>237</v>
      </c>
      <c r="G91" s="25">
        <f t="shared" ref="G91:G92" si="18">+H91+K91+L91</f>
        <v>213.916</v>
      </c>
      <c r="H91" s="25">
        <f t="shared" ref="H91:H92" si="19">I91+J91</f>
        <v>0</v>
      </c>
      <c r="I91" s="25"/>
      <c r="J91" s="25"/>
      <c r="K91" s="25"/>
      <c r="L91" s="25">
        <v>213.916</v>
      </c>
      <c r="M91" s="25" t="s">
        <v>18</v>
      </c>
    </row>
    <row r="92" spans="1:14" outlineLevel="2" x14ac:dyDescent="0.25">
      <c r="A92" s="1" t="e">
        <f>#REF!+1</f>
        <v>#REF!</v>
      </c>
      <c r="B92" s="2" t="s">
        <v>189</v>
      </c>
      <c r="C92" s="7"/>
      <c r="D92" s="4" t="s">
        <v>16</v>
      </c>
      <c r="E92" s="25">
        <v>1496</v>
      </c>
      <c r="F92" s="72" t="s">
        <v>237</v>
      </c>
      <c r="G92" s="25">
        <f t="shared" si="18"/>
        <v>1496</v>
      </c>
      <c r="H92" s="25">
        <f t="shared" si="19"/>
        <v>0</v>
      </c>
      <c r="I92" s="25"/>
      <c r="J92" s="25"/>
      <c r="K92" s="25"/>
      <c r="L92" s="25">
        <v>1496</v>
      </c>
      <c r="M92" s="25" t="s">
        <v>18</v>
      </c>
    </row>
    <row r="93" spans="1:14" ht="30" x14ac:dyDescent="0.25">
      <c r="A93" s="1" t="e">
        <f>#REF!+1</f>
        <v>#REF!</v>
      </c>
      <c r="B93" s="55" t="s">
        <v>211</v>
      </c>
      <c r="C93" s="7"/>
      <c r="D93" s="4" t="s">
        <v>16</v>
      </c>
      <c r="E93" s="51">
        <v>3063.3429999999998</v>
      </c>
      <c r="F93" s="72" t="s">
        <v>237</v>
      </c>
      <c r="G93" s="51">
        <v>3063.3429999999998</v>
      </c>
      <c r="H93" s="25">
        <f t="shared" ref="H93" si="20">I93+J93</f>
        <v>0</v>
      </c>
      <c r="I93" s="25">
        <v>0</v>
      </c>
      <c r="J93" s="25">
        <v>0</v>
      </c>
      <c r="K93" s="25">
        <v>0</v>
      </c>
      <c r="L93" s="51">
        <v>3063.3429999999998</v>
      </c>
      <c r="M93" s="25" t="s">
        <v>18</v>
      </c>
      <c r="N93" s="53"/>
    </row>
    <row r="94" spans="1:14" outlineLevel="2" x14ac:dyDescent="0.25">
      <c r="A94" s="1" t="e">
        <f>#REF!+1</f>
        <v>#REF!</v>
      </c>
      <c r="B94" s="2" t="s">
        <v>215</v>
      </c>
      <c r="C94" s="4" t="s">
        <v>214</v>
      </c>
      <c r="D94" s="4" t="s">
        <v>279</v>
      </c>
      <c r="E94" s="51">
        <v>38.835000000000001</v>
      </c>
      <c r="F94" s="72" t="s">
        <v>237</v>
      </c>
      <c r="G94" s="51">
        <f t="shared" ref="G94" si="21">H94+K94+L94+M94</f>
        <v>38.835000000000001</v>
      </c>
      <c r="H94" s="51"/>
      <c r="I94" s="51"/>
      <c r="J94" s="51"/>
      <c r="K94" s="51"/>
      <c r="L94" s="51">
        <f t="shared" ref="L94" si="22">E94</f>
        <v>38.835000000000001</v>
      </c>
      <c r="M94" s="51"/>
    </row>
    <row r="95" spans="1:14" ht="33.75" customHeight="1" outlineLevel="2" x14ac:dyDescent="0.25">
      <c r="A95" s="1" t="e">
        <f>#REF!+1</f>
        <v>#REF!</v>
      </c>
      <c r="B95" s="23" t="s">
        <v>223</v>
      </c>
      <c r="C95" s="4" t="s">
        <v>224</v>
      </c>
      <c r="D95" s="4" t="s">
        <v>16</v>
      </c>
      <c r="E95" s="75">
        <v>1488</v>
      </c>
      <c r="F95" s="65">
        <v>2021</v>
      </c>
      <c r="G95" s="67">
        <f t="shared" ref="G95:G98" si="23">H95+K95+L95+M95</f>
        <v>1488</v>
      </c>
      <c r="H95" s="25"/>
      <c r="I95" s="25"/>
      <c r="J95" s="25"/>
      <c r="K95" s="25"/>
      <c r="L95" s="67">
        <f t="shared" ref="L95:L98" si="24">E95</f>
        <v>1488</v>
      </c>
      <c r="M95" s="25"/>
    </row>
    <row r="96" spans="1:14" ht="36.75" customHeight="1" outlineLevel="2" x14ac:dyDescent="0.25">
      <c r="A96" s="1" t="e">
        <f>#REF!+1</f>
        <v>#REF!</v>
      </c>
      <c r="B96" s="23" t="s">
        <v>225</v>
      </c>
      <c r="C96" s="4" t="s">
        <v>214</v>
      </c>
      <c r="D96" s="4" t="s">
        <v>16</v>
      </c>
      <c r="E96" s="76">
        <v>2500</v>
      </c>
      <c r="F96" s="72">
        <v>2021</v>
      </c>
      <c r="G96" s="67">
        <f t="shared" si="23"/>
        <v>2500</v>
      </c>
      <c r="H96" s="25"/>
      <c r="I96" s="25"/>
      <c r="J96" s="25"/>
      <c r="K96" s="25"/>
      <c r="L96" s="67">
        <f t="shared" si="24"/>
        <v>2500</v>
      </c>
      <c r="M96" s="25"/>
    </row>
    <row r="97" spans="1:13" outlineLevel="2" x14ac:dyDescent="0.25">
      <c r="A97" s="1" t="e">
        <f t="shared" ref="A97:A98" si="25">A96+1</f>
        <v>#REF!</v>
      </c>
      <c r="B97" s="23" t="s">
        <v>226</v>
      </c>
      <c r="C97" s="4" t="s">
        <v>214</v>
      </c>
      <c r="D97" s="4" t="s">
        <v>362</v>
      </c>
      <c r="E97" s="68">
        <v>480</v>
      </c>
      <c r="F97" s="72">
        <v>2021</v>
      </c>
      <c r="G97" s="67">
        <f t="shared" si="23"/>
        <v>480</v>
      </c>
      <c r="H97" s="25"/>
      <c r="I97" s="25"/>
      <c r="J97" s="25"/>
      <c r="K97" s="25"/>
      <c r="L97" s="67">
        <f t="shared" si="24"/>
        <v>480</v>
      </c>
      <c r="M97" s="25"/>
    </row>
    <row r="98" spans="1:13" ht="32.25" customHeight="1" outlineLevel="2" x14ac:dyDescent="0.25">
      <c r="A98" s="1" t="e">
        <f t="shared" si="25"/>
        <v>#REF!</v>
      </c>
      <c r="B98" s="23" t="s">
        <v>227</v>
      </c>
      <c r="C98" s="4" t="s">
        <v>214</v>
      </c>
      <c r="D98" s="4" t="s">
        <v>16</v>
      </c>
      <c r="E98" s="76">
        <v>1600</v>
      </c>
      <c r="F98" s="72">
        <v>2021</v>
      </c>
      <c r="G98" s="67">
        <f t="shared" si="23"/>
        <v>1600</v>
      </c>
      <c r="H98" s="25"/>
      <c r="I98" s="25"/>
      <c r="J98" s="25"/>
      <c r="K98" s="25"/>
      <c r="L98" s="67">
        <f t="shared" si="24"/>
        <v>1600</v>
      </c>
      <c r="M98" s="25"/>
    </row>
    <row r="99" spans="1:13" ht="30" outlineLevel="2" x14ac:dyDescent="0.25">
      <c r="A99" s="1"/>
      <c r="B99" s="23" t="s">
        <v>234</v>
      </c>
      <c r="C99" s="4" t="s">
        <v>214</v>
      </c>
      <c r="D99" s="4" t="s">
        <v>16</v>
      </c>
      <c r="E99" s="74">
        <v>25999.835999999999</v>
      </c>
      <c r="F99" s="72" t="s">
        <v>235</v>
      </c>
      <c r="G99" s="69">
        <f>K99+L99+M99+I99</f>
        <v>25999.835999999999</v>
      </c>
      <c r="H99" s="69">
        <f>I99+J99</f>
        <v>19499.877</v>
      </c>
      <c r="I99" s="69">
        <f>E99-K99-L99</f>
        <v>19499.877</v>
      </c>
      <c r="J99" s="69"/>
      <c r="K99" s="69">
        <f>E99*0.15</f>
        <v>3899.9753999999998</v>
      </c>
      <c r="L99" s="69">
        <f>E99*0.1</f>
        <v>2599.9836</v>
      </c>
      <c r="M99" s="69"/>
    </row>
    <row r="100" spans="1:13" s="71" customFormat="1" outlineLevel="2" x14ac:dyDescent="0.25">
      <c r="A100" s="70"/>
      <c r="B100" s="24" t="s">
        <v>236</v>
      </c>
      <c r="C100" s="1" t="s">
        <v>214</v>
      </c>
      <c r="D100" s="1" t="s">
        <v>16</v>
      </c>
      <c r="E100" s="69">
        <v>49267.415000000001</v>
      </c>
      <c r="F100" s="72" t="s">
        <v>237</v>
      </c>
      <c r="G100" s="69">
        <f>H100+K100+L100+M100+I100</f>
        <v>76681.347000000009</v>
      </c>
      <c r="H100" s="69">
        <f>I100+J100</f>
        <v>37413.932000000001</v>
      </c>
      <c r="I100" s="69">
        <f>E100-K100-L100-J100-M100</f>
        <v>27413.932000000001</v>
      </c>
      <c r="J100" s="69">
        <v>10000</v>
      </c>
      <c r="K100" s="69">
        <f>E100*0.1</f>
        <v>4926.7415000000001</v>
      </c>
      <c r="L100" s="69">
        <f>E100*0.1</f>
        <v>4926.7415000000001</v>
      </c>
      <c r="M100" s="69">
        <v>2000</v>
      </c>
    </row>
    <row r="101" spans="1:13" ht="18" customHeight="1" outlineLevel="2" x14ac:dyDescent="0.25">
      <c r="A101" s="1"/>
      <c r="B101" s="23" t="s">
        <v>238</v>
      </c>
      <c r="C101" s="4" t="s">
        <v>239</v>
      </c>
      <c r="D101" s="4" t="s">
        <v>240</v>
      </c>
      <c r="E101" s="25">
        <v>1499.1320000000001</v>
      </c>
      <c r="F101" s="72" t="s">
        <v>237</v>
      </c>
      <c r="G101" s="69">
        <f>E101</f>
        <v>1499.1320000000001</v>
      </c>
      <c r="H101" s="69">
        <f t="shared" ref="H101" si="26">I101+J101</f>
        <v>0</v>
      </c>
      <c r="I101" s="69"/>
      <c r="J101" s="69"/>
      <c r="K101" s="69"/>
      <c r="L101" s="69">
        <f>G101</f>
        <v>1499.1320000000001</v>
      </c>
      <c r="M101" s="69"/>
    </row>
    <row r="102" spans="1:13" ht="24" customHeight="1" outlineLevel="2" x14ac:dyDescent="0.25">
      <c r="A102" s="1"/>
      <c r="B102" s="23" t="s">
        <v>241</v>
      </c>
      <c r="C102" s="4" t="s">
        <v>239</v>
      </c>
      <c r="D102" s="4" t="s">
        <v>240</v>
      </c>
      <c r="E102" s="25">
        <v>1137.24</v>
      </c>
      <c r="F102" s="72" t="s">
        <v>237</v>
      </c>
      <c r="G102" s="69">
        <f>E102</f>
        <v>1137.24</v>
      </c>
      <c r="H102" s="69">
        <f t="shared" ref="H102" si="27">I102+J102</f>
        <v>0</v>
      </c>
      <c r="I102" s="69"/>
      <c r="J102" s="69"/>
      <c r="K102" s="69"/>
      <c r="L102" s="69">
        <f>G102</f>
        <v>1137.24</v>
      </c>
      <c r="M102" s="69"/>
    </row>
    <row r="103" spans="1:13" ht="30" outlineLevel="2" x14ac:dyDescent="0.25">
      <c r="A103" s="1"/>
      <c r="B103" s="2" t="s">
        <v>250</v>
      </c>
      <c r="C103" s="4"/>
      <c r="D103" s="1" t="s">
        <v>16</v>
      </c>
      <c r="E103" s="74">
        <v>14000</v>
      </c>
      <c r="F103" s="66">
        <v>2021</v>
      </c>
      <c r="G103" s="69"/>
      <c r="H103" s="69"/>
      <c r="I103" s="69"/>
      <c r="J103" s="69"/>
      <c r="K103" s="69"/>
      <c r="L103" s="69"/>
      <c r="M103" s="69"/>
    </row>
    <row r="104" spans="1:13" outlineLevel="2" x14ac:dyDescent="0.25">
      <c r="A104" s="1"/>
      <c r="B104" s="23" t="s">
        <v>272</v>
      </c>
      <c r="C104" s="4"/>
      <c r="D104" s="4" t="s">
        <v>254</v>
      </c>
      <c r="E104" s="25">
        <v>1412.884</v>
      </c>
      <c r="F104" s="79" t="s">
        <v>237</v>
      </c>
      <c r="G104" s="69"/>
      <c r="H104" s="69"/>
      <c r="I104" s="69"/>
      <c r="J104" s="69"/>
      <c r="K104" s="69"/>
      <c r="L104" s="69"/>
      <c r="M104" s="69"/>
    </row>
    <row r="105" spans="1:13" outlineLevel="2" x14ac:dyDescent="0.25">
      <c r="A105" s="80"/>
      <c r="B105" s="23" t="s">
        <v>273</v>
      </c>
      <c r="C105" s="4"/>
      <c r="D105" s="4" t="s">
        <v>254</v>
      </c>
      <c r="E105" s="25">
        <v>686.601</v>
      </c>
      <c r="F105" s="79" t="s">
        <v>237</v>
      </c>
      <c r="G105" s="69"/>
      <c r="H105" s="69"/>
      <c r="I105" s="69"/>
      <c r="J105" s="69"/>
      <c r="K105" s="69"/>
      <c r="L105" s="69"/>
      <c r="M105" s="69"/>
    </row>
    <row r="106" spans="1:13" outlineLevel="2" x14ac:dyDescent="0.25">
      <c r="A106" s="80"/>
      <c r="B106" s="23" t="s">
        <v>274</v>
      </c>
      <c r="C106" s="4"/>
      <c r="D106" s="4" t="s">
        <v>254</v>
      </c>
      <c r="E106" s="25">
        <v>1243.93</v>
      </c>
      <c r="F106" s="79" t="s">
        <v>237</v>
      </c>
      <c r="G106" s="69"/>
      <c r="H106" s="69"/>
      <c r="I106" s="69"/>
      <c r="J106" s="69"/>
      <c r="K106" s="69"/>
      <c r="L106" s="69"/>
      <c r="M106" s="69"/>
    </row>
    <row r="107" spans="1:13" outlineLevel="2" x14ac:dyDescent="0.25">
      <c r="A107" s="80"/>
      <c r="B107" s="23" t="s">
        <v>275</v>
      </c>
      <c r="C107" s="4"/>
      <c r="D107" s="4" t="s">
        <v>254</v>
      </c>
      <c r="E107" s="25">
        <v>1454.067</v>
      </c>
      <c r="F107" s="79" t="s">
        <v>237</v>
      </c>
      <c r="G107" s="69"/>
      <c r="H107" s="69"/>
      <c r="I107" s="69"/>
      <c r="J107" s="69"/>
      <c r="K107" s="69"/>
      <c r="L107" s="69"/>
      <c r="M107" s="69"/>
    </row>
    <row r="108" spans="1:13" outlineLevel="2" x14ac:dyDescent="0.25">
      <c r="A108" s="80"/>
      <c r="B108" s="23" t="s">
        <v>276</v>
      </c>
      <c r="C108" s="4"/>
      <c r="D108" s="4" t="s">
        <v>254</v>
      </c>
      <c r="E108" s="25">
        <v>987.66099999999994</v>
      </c>
      <c r="F108" s="79" t="s">
        <v>237</v>
      </c>
      <c r="G108" s="69"/>
      <c r="H108" s="69"/>
      <c r="I108" s="69"/>
      <c r="J108" s="69"/>
      <c r="K108" s="69"/>
      <c r="L108" s="69"/>
      <c r="M108" s="69"/>
    </row>
    <row r="109" spans="1:13" outlineLevel="2" x14ac:dyDescent="0.25">
      <c r="A109" s="80"/>
      <c r="B109" s="23" t="s">
        <v>277</v>
      </c>
      <c r="C109" s="4"/>
      <c r="D109" s="4" t="s">
        <v>254</v>
      </c>
      <c r="E109" s="25">
        <v>1498.096</v>
      </c>
      <c r="F109" s="79" t="s">
        <v>237</v>
      </c>
      <c r="G109" s="69"/>
      <c r="H109" s="69"/>
      <c r="I109" s="69"/>
      <c r="J109" s="69"/>
      <c r="K109" s="69"/>
      <c r="L109" s="69"/>
      <c r="M109" s="69"/>
    </row>
    <row r="110" spans="1:13" outlineLevel="2" x14ac:dyDescent="0.25">
      <c r="A110" s="80"/>
      <c r="B110" s="23" t="s">
        <v>282</v>
      </c>
      <c r="C110" s="4"/>
      <c r="D110" s="4" t="s">
        <v>279</v>
      </c>
      <c r="E110" s="25" t="s">
        <v>18</v>
      </c>
      <c r="F110" s="79" t="s">
        <v>237</v>
      </c>
      <c r="G110" s="69"/>
      <c r="H110" s="69"/>
      <c r="I110" s="69"/>
      <c r="J110" s="69"/>
      <c r="K110" s="69"/>
      <c r="L110" s="69"/>
      <c r="M110" s="69"/>
    </row>
    <row r="111" spans="1:13" outlineLevel="2" x14ac:dyDescent="0.25">
      <c r="A111" s="85"/>
      <c r="B111" s="23" t="s">
        <v>291</v>
      </c>
      <c r="C111" s="4"/>
      <c r="D111" s="4" t="s">
        <v>292</v>
      </c>
      <c r="E111" s="25">
        <v>4501.9520000000002</v>
      </c>
      <c r="F111" s="84" t="s">
        <v>237</v>
      </c>
      <c r="G111" s="69"/>
      <c r="H111" s="69"/>
      <c r="I111" s="69"/>
      <c r="J111" s="69"/>
      <c r="K111" s="69"/>
      <c r="L111" s="69"/>
      <c r="M111" s="69"/>
    </row>
    <row r="112" spans="1:13" outlineLevel="2" x14ac:dyDescent="0.25">
      <c r="A112" s="85"/>
      <c r="B112" s="2" t="s">
        <v>295</v>
      </c>
      <c r="C112" s="4"/>
      <c r="D112" s="4" t="s">
        <v>292</v>
      </c>
      <c r="E112" s="51">
        <v>1942.663</v>
      </c>
      <c r="F112" s="84" t="s">
        <v>237</v>
      </c>
      <c r="G112" s="51"/>
      <c r="H112" s="69"/>
      <c r="I112" s="51"/>
      <c r="J112" s="51"/>
      <c r="K112" s="51"/>
      <c r="L112" s="51"/>
      <c r="M112" s="51"/>
    </row>
    <row r="113" spans="1:13" outlineLevel="2" x14ac:dyDescent="0.25">
      <c r="A113" s="85"/>
      <c r="B113" s="2" t="s">
        <v>320</v>
      </c>
      <c r="C113" s="4"/>
      <c r="D113" s="4" t="s">
        <v>292</v>
      </c>
      <c r="E113" s="51">
        <v>1025.538</v>
      </c>
      <c r="F113" s="84" t="s">
        <v>237</v>
      </c>
      <c r="G113" s="51"/>
      <c r="H113" s="69"/>
      <c r="I113" s="51"/>
      <c r="J113" s="51"/>
      <c r="K113" s="51"/>
      <c r="L113" s="51"/>
      <c r="M113" s="51"/>
    </row>
    <row r="114" spans="1:13" outlineLevel="2" x14ac:dyDescent="0.25">
      <c r="A114" s="85"/>
      <c r="B114" s="2" t="s">
        <v>296</v>
      </c>
      <c r="C114" s="4"/>
      <c r="D114" s="4" t="s">
        <v>297</v>
      </c>
      <c r="E114" s="51">
        <v>715.69899999999996</v>
      </c>
      <c r="F114" s="84" t="s">
        <v>237</v>
      </c>
      <c r="G114" s="51"/>
      <c r="H114" s="69"/>
      <c r="I114" s="51"/>
      <c r="J114" s="51"/>
      <c r="K114" s="51"/>
      <c r="L114" s="51"/>
      <c r="M114" s="51"/>
    </row>
    <row r="115" spans="1:13" outlineLevel="2" x14ac:dyDescent="0.25">
      <c r="A115" s="85"/>
      <c r="B115" s="2" t="s">
        <v>298</v>
      </c>
      <c r="C115" s="4"/>
      <c r="D115" s="4" t="s">
        <v>297</v>
      </c>
      <c r="E115" s="51">
        <v>1499.6220000000001</v>
      </c>
      <c r="F115" s="84" t="s">
        <v>237</v>
      </c>
      <c r="G115" s="51"/>
      <c r="H115" s="69"/>
      <c r="I115" s="51"/>
      <c r="J115" s="51"/>
      <c r="K115" s="51"/>
      <c r="L115" s="51"/>
      <c r="M115" s="51"/>
    </row>
    <row r="116" spans="1:13" outlineLevel="2" x14ac:dyDescent="0.25">
      <c r="A116" s="85"/>
      <c r="B116" s="2" t="s">
        <v>299</v>
      </c>
      <c r="C116" s="4"/>
      <c r="D116" s="4" t="s">
        <v>292</v>
      </c>
      <c r="E116" s="51">
        <v>1272.4860000000001</v>
      </c>
      <c r="F116" s="84" t="s">
        <v>237</v>
      </c>
      <c r="G116" s="51"/>
      <c r="H116" s="69"/>
      <c r="I116" s="51"/>
      <c r="J116" s="51"/>
      <c r="K116" s="51"/>
      <c r="L116" s="51"/>
      <c r="M116" s="51"/>
    </row>
    <row r="117" spans="1:13" outlineLevel="2" x14ac:dyDescent="0.25">
      <c r="A117" s="85"/>
      <c r="B117" s="2" t="s">
        <v>300</v>
      </c>
      <c r="C117" s="4"/>
      <c r="D117" s="4" t="s">
        <v>292</v>
      </c>
      <c r="E117" s="51">
        <v>1427.6780000000001</v>
      </c>
      <c r="F117" s="84" t="s">
        <v>237</v>
      </c>
      <c r="G117" s="51"/>
      <c r="H117" s="69"/>
      <c r="I117" s="51"/>
      <c r="J117" s="51"/>
      <c r="K117" s="51"/>
      <c r="L117" s="51"/>
      <c r="M117" s="51"/>
    </row>
    <row r="118" spans="1:13" outlineLevel="2" x14ac:dyDescent="0.25">
      <c r="A118" s="85"/>
      <c r="B118" s="2" t="s">
        <v>301</v>
      </c>
      <c r="C118" s="4"/>
      <c r="D118" s="4" t="s">
        <v>302</v>
      </c>
      <c r="E118" s="51">
        <v>955.01900000000001</v>
      </c>
      <c r="F118" s="84" t="s">
        <v>237</v>
      </c>
      <c r="G118" s="51"/>
      <c r="H118" s="69"/>
      <c r="I118" s="51"/>
      <c r="J118" s="51"/>
      <c r="K118" s="51"/>
      <c r="L118" s="51"/>
      <c r="M118" s="51"/>
    </row>
    <row r="119" spans="1:13" outlineLevel="2" x14ac:dyDescent="0.25">
      <c r="A119" s="85"/>
      <c r="B119" s="23" t="s">
        <v>366</v>
      </c>
      <c r="C119" s="4"/>
      <c r="D119" s="4" t="s">
        <v>292</v>
      </c>
      <c r="E119" s="25">
        <v>640.38499999999999</v>
      </c>
      <c r="F119" s="84" t="s">
        <v>237</v>
      </c>
      <c r="G119" s="69"/>
      <c r="H119" s="69"/>
      <c r="I119" s="69"/>
      <c r="J119" s="69"/>
      <c r="K119" s="69"/>
      <c r="L119" s="69"/>
      <c r="M119" s="69"/>
    </row>
    <row r="120" spans="1:13" outlineLevel="2" x14ac:dyDescent="0.25">
      <c r="A120" s="85"/>
      <c r="B120" s="23" t="s">
        <v>303</v>
      </c>
      <c r="C120" s="4"/>
      <c r="D120" s="4" t="s">
        <v>292</v>
      </c>
      <c r="E120" s="25">
        <v>1980.55</v>
      </c>
      <c r="F120" s="84" t="s">
        <v>237</v>
      </c>
      <c r="G120" s="69"/>
      <c r="H120" s="69"/>
      <c r="I120" s="69"/>
      <c r="J120" s="69"/>
      <c r="K120" s="69"/>
      <c r="L120" s="69"/>
      <c r="M120" s="69"/>
    </row>
    <row r="121" spans="1:13" ht="30" outlineLevel="2" x14ac:dyDescent="0.25">
      <c r="A121" s="85"/>
      <c r="B121" s="23" t="s">
        <v>304</v>
      </c>
      <c r="C121" s="4"/>
      <c r="D121" s="4" t="s">
        <v>257</v>
      </c>
      <c r="E121" s="25">
        <v>904.83399999999995</v>
      </c>
      <c r="F121" s="84" t="s">
        <v>237</v>
      </c>
      <c r="G121" s="69"/>
      <c r="H121" s="69"/>
      <c r="I121" s="69"/>
      <c r="J121" s="69"/>
      <c r="K121" s="69"/>
      <c r="L121" s="69"/>
      <c r="M121" s="69"/>
    </row>
    <row r="122" spans="1:13" outlineLevel="2" x14ac:dyDescent="0.25">
      <c r="A122" s="115"/>
      <c r="B122" s="2" t="s">
        <v>307</v>
      </c>
      <c r="C122" s="94"/>
      <c r="D122" s="4" t="s">
        <v>126</v>
      </c>
      <c r="E122" s="51" t="s">
        <v>18</v>
      </c>
      <c r="F122" s="108" t="s">
        <v>237</v>
      </c>
      <c r="G122" s="116"/>
      <c r="H122" s="98"/>
      <c r="I122" s="97"/>
      <c r="J122" s="97"/>
      <c r="K122" s="97"/>
      <c r="L122" s="97"/>
      <c r="M122" s="97"/>
    </row>
    <row r="123" spans="1:13" outlineLevel="2" x14ac:dyDescent="0.25">
      <c r="A123" s="115"/>
      <c r="B123" s="2" t="s">
        <v>317</v>
      </c>
      <c r="C123" s="94"/>
      <c r="D123" s="4" t="s">
        <v>289</v>
      </c>
      <c r="E123" s="51" t="s">
        <v>18</v>
      </c>
      <c r="F123" s="108" t="s">
        <v>237</v>
      </c>
      <c r="G123" s="116"/>
      <c r="H123" s="98"/>
      <c r="I123" s="97"/>
      <c r="J123" s="97"/>
      <c r="K123" s="97"/>
      <c r="L123" s="97"/>
      <c r="M123" s="97"/>
    </row>
    <row r="124" spans="1:13" outlineLevel="2" x14ac:dyDescent="0.25">
      <c r="A124" s="111"/>
      <c r="B124" s="2" t="s">
        <v>325</v>
      </c>
      <c r="C124" s="94"/>
      <c r="D124" s="4" t="s">
        <v>254</v>
      </c>
      <c r="E124" s="51">
        <v>987.66099999999994</v>
      </c>
      <c r="F124" s="108" t="s">
        <v>237</v>
      </c>
      <c r="G124" s="113"/>
      <c r="H124" s="114"/>
      <c r="I124" s="113"/>
      <c r="J124" s="113"/>
      <c r="K124" s="113"/>
      <c r="L124" s="113"/>
      <c r="M124" s="113"/>
    </row>
    <row r="125" spans="1:13" outlineLevel="2" x14ac:dyDescent="0.25">
      <c r="A125" s="111"/>
      <c r="B125" s="2" t="s">
        <v>326</v>
      </c>
      <c r="C125" s="94"/>
      <c r="D125" s="4" t="s">
        <v>254</v>
      </c>
      <c r="E125" s="51">
        <v>2167.261</v>
      </c>
      <c r="F125" s="108" t="s">
        <v>237</v>
      </c>
      <c r="G125" s="113"/>
      <c r="H125" s="114"/>
      <c r="I125" s="113"/>
      <c r="J125" s="113"/>
      <c r="K125" s="113"/>
      <c r="L125" s="113"/>
      <c r="M125" s="113"/>
    </row>
    <row r="126" spans="1:13" ht="30" outlineLevel="2" x14ac:dyDescent="0.25">
      <c r="A126" s="111"/>
      <c r="B126" s="2" t="s">
        <v>330</v>
      </c>
      <c r="C126" s="94"/>
      <c r="D126" s="4" t="s">
        <v>254</v>
      </c>
      <c r="E126" s="51">
        <v>80</v>
      </c>
      <c r="F126" s="108" t="s">
        <v>237</v>
      </c>
      <c r="G126" s="113"/>
      <c r="H126" s="114"/>
      <c r="I126" s="113"/>
      <c r="J126" s="113"/>
      <c r="K126" s="113"/>
      <c r="L126" s="113"/>
      <c r="M126" s="113"/>
    </row>
    <row r="127" spans="1:13" outlineLevel="2" x14ac:dyDescent="0.25">
      <c r="A127" s="111"/>
      <c r="B127" s="2" t="s">
        <v>333</v>
      </c>
      <c r="C127" s="94"/>
      <c r="D127" s="4" t="s">
        <v>254</v>
      </c>
      <c r="E127" s="51">
        <v>30</v>
      </c>
      <c r="F127" s="108" t="s">
        <v>237</v>
      </c>
      <c r="G127" s="113"/>
      <c r="H127" s="114"/>
      <c r="I127" s="113"/>
      <c r="J127" s="113"/>
      <c r="K127" s="113"/>
      <c r="L127" s="113"/>
      <c r="M127" s="113"/>
    </row>
    <row r="128" spans="1:13" outlineLevel="2" x14ac:dyDescent="0.25">
      <c r="A128" s="111"/>
      <c r="B128" s="2" t="s">
        <v>334</v>
      </c>
      <c r="C128" s="94"/>
      <c r="D128" s="4" t="s">
        <v>254</v>
      </c>
      <c r="E128" s="51">
        <v>30</v>
      </c>
      <c r="F128" s="108" t="s">
        <v>237</v>
      </c>
      <c r="G128" s="113"/>
      <c r="H128" s="114"/>
      <c r="I128" s="113"/>
      <c r="J128" s="113"/>
      <c r="K128" s="113"/>
      <c r="L128" s="113"/>
      <c r="M128" s="113"/>
    </row>
    <row r="129" spans="1:13" outlineLevel="2" x14ac:dyDescent="0.25">
      <c r="A129" s="111"/>
      <c r="B129" s="2" t="s">
        <v>335</v>
      </c>
      <c r="C129" s="94"/>
      <c r="D129" s="4" t="s">
        <v>254</v>
      </c>
      <c r="E129" s="51">
        <v>30</v>
      </c>
      <c r="F129" s="108" t="s">
        <v>237</v>
      </c>
      <c r="G129" s="113"/>
      <c r="H129" s="114"/>
      <c r="I129" s="113"/>
      <c r="J129" s="113"/>
      <c r="K129" s="113"/>
      <c r="L129" s="113"/>
      <c r="M129" s="113"/>
    </row>
    <row r="130" spans="1:13" outlineLevel="2" x14ac:dyDescent="0.25">
      <c r="A130" s="111"/>
      <c r="B130" s="2" t="s">
        <v>336</v>
      </c>
      <c r="C130" s="94"/>
      <c r="D130" s="4" t="s">
        <v>254</v>
      </c>
      <c r="E130" s="51">
        <v>30</v>
      </c>
      <c r="F130" s="108" t="s">
        <v>237</v>
      </c>
      <c r="G130" s="113"/>
      <c r="H130" s="114"/>
      <c r="I130" s="113"/>
      <c r="J130" s="113"/>
      <c r="K130" s="113"/>
      <c r="L130" s="113"/>
      <c r="M130" s="113"/>
    </row>
    <row r="131" spans="1:13" outlineLevel="2" x14ac:dyDescent="0.25">
      <c r="A131" s="111"/>
      <c r="B131" s="2" t="s">
        <v>337</v>
      </c>
      <c r="C131" s="94"/>
      <c r="D131" s="4" t="s">
        <v>254</v>
      </c>
      <c r="E131" s="51">
        <v>30</v>
      </c>
      <c r="F131" s="108" t="s">
        <v>237</v>
      </c>
      <c r="G131" s="113"/>
      <c r="H131" s="114"/>
      <c r="I131" s="113"/>
      <c r="J131" s="113"/>
      <c r="K131" s="113"/>
      <c r="L131" s="113"/>
      <c r="M131" s="113"/>
    </row>
    <row r="132" spans="1:13" outlineLevel="2" x14ac:dyDescent="0.25">
      <c r="A132" s="111"/>
      <c r="B132" s="2" t="s">
        <v>338</v>
      </c>
      <c r="C132" s="94"/>
      <c r="D132" s="4" t="s">
        <v>254</v>
      </c>
      <c r="E132" s="51">
        <v>30</v>
      </c>
      <c r="F132" s="108" t="s">
        <v>237</v>
      </c>
      <c r="G132" s="113"/>
      <c r="H132" s="114"/>
      <c r="I132" s="113"/>
      <c r="J132" s="113"/>
      <c r="K132" s="113"/>
      <c r="L132" s="113"/>
      <c r="M132" s="113"/>
    </row>
    <row r="133" spans="1:13" ht="30" outlineLevel="2" x14ac:dyDescent="0.25">
      <c r="A133" s="111"/>
      <c r="B133" s="2" t="s">
        <v>339</v>
      </c>
      <c r="C133" s="94"/>
      <c r="D133" s="4" t="s">
        <v>254</v>
      </c>
      <c r="E133" s="51">
        <v>30</v>
      </c>
      <c r="F133" s="123" t="s">
        <v>237</v>
      </c>
      <c r="G133" s="113"/>
      <c r="H133" s="114"/>
      <c r="I133" s="113"/>
      <c r="J133" s="113"/>
      <c r="K133" s="113"/>
      <c r="L133" s="113"/>
      <c r="M133" s="113"/>
    </row>
    <row r="134" spans="1:13" ht="30" outlineLevel="2" x14ac:dyDescent="0.25">
      <c r="A134" s="111"/>
      <c r="B134" s="2" t="s">
        <v>340</v>
      </c>
      <c r="C134" s="94"/>
      <c r="D134" s="4" t="s">
        <v>254</v>
      </c>
      <c r="E134" s="51">
        <v>30</v>
      </c>
      <c r="F134" s="125" t="s">
        <v>237</v>
      </c>
      <c r="G134" s="113"/>
      <c r="H134" s="114"/>
      <c r="I134" s="113"/>
      <c r="J134" s="113"/>
      <c r="K134" s="113"/>
      <c r="L134" s="113"/>
      <c r="M134" s="113"/>
    </row>
    <row r="135" spans="1:13" outlineLevel="2" x14ac:dyDescent="0.25">
      <c r="A135" s="111"/>
      <c r="B135" s="2" t="s">
        <v>341</v>
      </c>
      <c r="C135" s="94"/>
      <c r="D135" s="4" t="s">
        <v>254</v>
      </c>
      <c r="E135" s="51">
        <v>30</v>
      </c>
      <c r="F135" s="125" t="s">
        <v>237</v>
      </c>
      <c r="G135" s="113"/>
      <c r="H135" s="114"/>
      <c r="I135" s="113"/>
      <c r="J135" s="113"/>
      <c r="K135" s="113"/>
      <c r="L135" s="113"/>
      <c r="M135" s="113"/>
    </row>
    <row r="136" spans="1:13" outlineLevel="2" x14ac:dyDescent="0.25">
      <c r="A136" s="111"/>
      <c r="B136" s="2" t="s">
        <v>342</v>
      </c>
      <c r="C136" s="94"/>
      <c r="D136" s="4" t="s">
        <v>254</v>
      </c>
      <c r="E136" s="129">
        <v>30</v>
      </c>
      <c r="F136" s="125" t="s">
        <v>237</v>
      </c>
      <c r="G136" s="113"/>
      <c r="H136" s="114"/>
      <c r="I136" s="113"/>
      <c r="J136" s="113"/>
      <c r="K136" s="113"/>
      <c r="L136" s="113"/>
      <c r="M136" s="113"/>
    </row>
    <row r="137" spans="1:13" s="127" customFormat="1" x14ac:dyDescent="0.25">
      <c r="B137" s="59" t="s">
        <v>348</v>
      </c>
      <c r="C137" s="59"/>
      <c r="D137" s="58" t="s">
        <v>16</v>
      </c>
      <c r="E137" s="130">
        <v>1700</v>
      </c>
      <c r="F137" s="125" t="s">
        <v>237</v>
      </c>
      <c r="G137" s="128"/>
      <c r="H137" s="128"/>
    </row>
    <row r="138" spans="1:13" s="127" customFormat="1" x14ac:dyDescent="0.25">
      <c r="B138" s="59" t="s">
        <v>349</v>
      </c>
      <c r="C138" s="59"/>
      <c r="D138" s="58" t="s">
        <v>16</v>
      </c>
      <c r="E138" s="130">
        <v>1600</v>
      </c>
      <c r="F138" s="125" t="s">
        <v>237</v>
      </c>
      <c r="G138" s="128"/>
      <c r="H138" s="128"/>
    </row>
    <row r="139" spans="1:13" s="127" customFormat="1" x14ac:dyDescent="0.25">
      <c r="B139" s="59" t="s">
        <v>350</v>
      </c>
      <c r="C139" s="59"/>
      <c r="D139" s="58" t="s">
        <v>16</v>
      </c>
      <c r="E139" s="130">
        <v>500</v>
      </c>
      <c r="F139" s="125" t="s">
        <v>237</v>
      </c>
      <c r="G139" s="128"/>
      <c r="H139" s="128"/>
    </row>
    <row r="140" spans="1:13" s="127" customFormat="1" x14ac:dyDescent="0.25">
      <c r="B140" s="59" t="s">
        <v>351</v>
      </c>
      <c r="C140" s="59"/>
      <c r="D140" s="58" t="s">
        <v>16</v>
      </c>
      <c r="E140" s="130">
        <v>1100</v>
      </c>
      <c r="F140" s="125" t="s">
        <v>237</v>
      </c>
      <c r="G140" s="128"/>
      <c r="H140" s="128"/>
    </row>
    <row r="141" spans="1:13" s="127" customFormat="1" x14ac:dyDescent="0.25">
      <c r="B141" s="59" t="s">
        <v>353</v>
      </c>
      <c r="C141" s="59"/>
      <c r="D141" s="58" t="s">
        <v>16</v>
      </c>
      <c r="E141" s="130">
        <v>1200</v>
      </c>
      <c r="F141" s="125" t="s">
        <v>237</v>
      </c>
      <c r="G141" s="128"/>
      <c r="H141" s="128"/>
    </row>
    <row r="142" spans="1:13" s="127" customFormat="1" x14ac:dyDescent="0.25">
      <c r="B142" s="59" t="s">
        <v>352</v>
      </c>
      <c r="C142" s="59"/>
      <c r="D142" s="58" t="s">
        <v>36</v>
      </c>
      <c r="E142" s="130">
        <v>1800</v>
      </c>
      <c r="F142" s="125" t="s">
        <v>237</v>
      </c>
      <c r="G142" s="128"/>
      <c r="H142" s="128"/>
    </row>
    <row r="143" spans="1:13" s="127" customFormat="1" outlineLevel="2" x14ac:dyDescent="0.25">
      <c r="A143" s="111"/>
      <c r="B143" s="2" t="s">
        <v>354</v>
      </c>
      <c r="C143" s="94"/>
      <c r="D143" s="58" t="s">
        <v>36</v>
      </c>
      <c r="E143" s="130">
        <v>1800</v>
      </c>
      <c r="F143" s="125" t="s">
        <v>237</v>
      </c>
      <c r="G143" s="113"/>
      <c r="H143" s="114"/>
      <c r="I143" s="113"/>
      <c r="J143" s="113"/>
      <c r="K143" s="113"/>
      <c r="L143" s="113"/>
      <c r="M143" s="113"/>
    </row>
    <row r="144" spans="1:13" s="127" customFormat="1" outlineLevel="2" x14ac:dyDescent="0.25">
      <c r="A144" s="111"/>
      <c r="B144" s="2" t="s">
        <v>355</v>
      </c>
      <c r="C144" s="94"/>
      <c r="D144" s="58" t="s">
        <v>16</v>
      </c>
      <c r="E144" s="130">
        <v>50</v>
      </c>
      <c r="F144" s="125" t="s">
        <v>237</v>
      </c>
      <c r="G144" s="113"/>
      <c r="H144" s="114"/>
      <c r="I144" s="113"/>
      <c r="J144" s="113"/>
      <c r="K144" s="113"/>
      <c r="L144" s="113"/>
      <c r="M144" s="113"/>
    </row>
    <row r="145" spans="1:13" s="127" customFormat="1" outlineLevel="2" x14ac:dyDescent="0.25">
      <c r="A145" s="111"/>
      <c r="B145" s="2" t="s">
        <v>356</v>
      </c>
      <c r="C145" s="94"/>
      <c r="D145" s="58" t="s">
        <v>16</v>
      </c>
      <c r="E145" s="130">
        <v>1600</v>
      </c>
      <c r="F145" s="125" t="s">
        <v>237</v>
      </c>
      <c r="G145" s="113"/>
      <c r="H145" s="114"/>
      <c r="I145" s="113"/>
      <c r="J145" s="113"/>
      <c r="K145" s="113"/>
      <c r="L145" s="113"/>
      <c r="M145" s="113"/>
    </row>
    <row r="146" spans="1:13" s="127" customFormat="1" ht="20.25" customHeight="1" outlineLevel="2" x14ac:dyDescent="0.25">
      <c r="A146" s="111"/>
      <c r="B146" s="2" t="s">
        <v>357</v>
      </c>
      <c r="C146" s="94"/>
      <c r="D146" s="58" t="s">
        <v>16</v>
      </c>
      <c r="E146" s="130">
        <v>30</v>
      </c>
      <c r="F146" s="125" t="s">
        <v>237</v>
      </c>
      <c r="G146" s="113"/>
      <c r="H146" s="114"/>
      <c r="I146" s="113"/>
      <c r="J146" s="113"/>
      <c r="K146" s="113"/>
      <c r="L146" s="113"/>
      <c r="M146" s="113"/>
    </row>
    <row r="147" spans="1:13" s="127" customFormat="1" outlineLevel="2" x14ac:dyDescent="0.25">
      <c r="A147" s="111"/>
      <c r="B147" s="2" t="s">
        <v>358</v>
      </c>
      <c r="C147" s="94"/>
      <c r="D147" s="58" t="s">
        <v>16</v>
      </c>
      <c r="E147" s="130">
        <v>400</v>
      </c>
      <c r="F147" s="125" t="s">
        <v>237</v>
      </c>
      <c r="G147" s="113"/>
      <c r="H147" s="114"/>
      <c r="I147" s="113"/>
      <c r="J147" s="113"/>
      <c r="K147" s="113"/>
      <c r="L147" s="113"/>
      <c r="M147" s="113"/>
    </row>
    <row r="148" spans="1:13" s="35" customFormat="1" outlineLevel="1" x14ac:dyDescent="0.25">
      <c r="A148" s="29"/>
      <c r="B148" s="30" t="s">
        <v>146</v>
      </c>
      <c r="C148" s="30"/>
      <c r="D148" s="31"/>
      <c r="E148" s="36"/>
      <c r="F148" s="32"/>
      <c r="G148" s="37"/>
      <c r="H148" s="38"/>
      <c r="I148" s="38"/>
      <c r="J148" s="38"/>
      <c r="K148" s="38"/>
      <c r="L148" s="38"/>
      <c r="M148" s="39"/>
    </row>
    <row r="149" spans="1:13" outlineLevel="2" x14ac:dyDescent="0.25">
      <c r="A149" s="1" t="e">
        <f>A98+1</f>
        <v>#REF!</v>
      </c>
      <c r="B149" s="2" t="s">
        <v>94</v>
      </c>
      <c r="C149" s="4"/>
      <c r="D149" s="4" t="s">
        <v>16</v>
      </c>
      <c r="E149" s="25">
        <v>3000</v>
      </c>
      <c r="F149" s="72" t="s">
        <v>237</v>
      </c>
      <c r="G149" s="25">
        <v>3000</v>
      </c>
      <c r="H149" s="25">
        <f t="shared" ref="H149:H159" si="28">I149+J149</f>
        <v>0</v>
      </c>
      <c r="I149" s="25"/>
      <c r="J149" s="25"/>
      <c r="K149" s="25"/>
      <c r="L149" s="25">
        <v>3000</v>
      </c>
      <c r="M149" s="25" t="s">
        <v>18</v>
      </c>
    </row>
    <row r="150" spans="1:13" outlineLevel="2" x14ac:dyDescent="0.25">
      <c r="A150" s="1" t="e">
        <f>#REF!+1</f>
        <v>#REF!</v>
      </c>
      <c r="B150" s="9" t="s">
        <v>97</v>
      </c>
      <c r="C150" s="1"/>
      <c r="D150" s="4" t="s">
        <v>16</v>
      </c>
      <c r="E150" s="25">
        <v>212.76</v>
      </c>
      <c r="F150" s="72" t="s">
        <v>237</v>
      </c>
      <c r="G150" s="25">
        <v>212.76</v>
      </c>
      <c r="H150" s="25">
        <f t="shared" si="28"/>
        <v>0</v>
      </c>
      <c r="I150" s="25"/>
      <c r="J150" s="25"/>
      <c r="K150" s="25"/>
      <c r="L150" s="25">
        <v>212.76</v>
      </c>
      <c r="M150" s="25" t="s">
        <v>186</v>
      </c>
    </row>
    <row r="151" spans="1:13" outlineLevel="2" x14ac:dyDescent="0.25">
      <c r="A151" s="1" t="e">
        <f t="shared" ref="A151:A169" si="29">A150+1</f>
        <v>#REF!</v>
      </c>
      <c r="B151" s="22" t="s">
        <v>59</v>
      </c>
      <c r="C151" s="4"/>
      <c r="D151" s="4" t="s">
        <v>16</v>
      </c>
      <c r="E151" s="25">
        <v>120</v>
      </c>
      <c r="F151" s="72" t="s">
        <v>237</v>
      </c>
      <c r="G151" s="25">
        <f>E151</f>
        <v>120</v>
      </c>
      <c r="H151" s="25">
        <f t="shared" si="28"/>
        <v>0</v>
      </c>
      <c r="I151" s="25"/>
      <c r="J151" s="25"/>
      <c r="K151" s="25"/>
      <c r="L151" s="25">
        <f>G151</f>
        <v>120</v>
      </c>
      <c r="M151" s="25" t="s">
        <v>18</v>
      </c>
    </row>
    <row r="152" spans="1:13" outlineLevel="2" x14ac:dyDescent="0.25">
      <c r="A152" s="1" t="e">
        <f t="shared" si="29"/>
        <v>#REF!</v>
      </c>
      <c r="B152" s="9" t="s">
        <v>125</v>
      </c>
      <c r="C152" s="1"/>
      <c r="D152" s="4" t="s">
        <v>16</v>
      </c>
      <c r="E152" s="25">
        <v>103.07</v>
      </c>
      <c r="F152" s="72" t="s">
        <v>237</v>
      </c>
      <c r="G152" s="25">
        <v>103.07</v>
      </c>
      <c r="H152" s="25">
        <f t="shared" si="28"/>
        <v>0</v>
      </c>
      <c r="I152" s="25"/>
      <c r="J152" s="25"/>
      <c r="K152" s="25"/>
      <c r="L152" s="25">
        <v>103.07</v>
      </c>
      <c r="M152" s="25" t="s">
        <v>18</v>
      </c>
    </row>
    <row r="153" spans="1:13" ht="30" outlineLevel="2" x14ac:dyDescent="0.25">
      <c r="A153" s="1" t="e">
        <f t="shared" si="29"/>
        <v>#REF!</v>
      </c>
      <c r="B153" s="22" t="s">
        <v>127</v>
      </c>
      <c r="C153" s="4"/>
      <c r="D153" s="4" t="s">
        <v>20</v>
      </c>
      <c r="E153" s="25">
        <v>62</v>
      </c>
      <c r="F153" s="101" t="s">
        <v>237</v>
      </c>
      <c r="G153" s="25">
        <f>E153</f>
        <v>62</v>
      </c>
      <c r="H153" s="25">
        <f t="shared" si="28"/>
        <v>0</v>
      </c>
      <c r="I153" s="25"/>
      <c r="J153" s="25"/>
      <c r="K153" s="25"/>
      <c r="L153" s="25">
        <f>G153</f>
        <v>62</v>
      </c>
      <c r="M153" s="25" t="s">
        <v>18</v>
      </c>
    </row>
    <row r="154" spans="1:13" outlineLevel="2" x14ac:dyDescent="0.25">
      <c r="A154" s="1" t="e">
        <f>#REF!+1</f>
        <v>#REF!</v>
      </c>
      <c r="B154" s="24" t="s">
        <v>42</v>
      </c>
      <c r="C154" s="4"/>
      <c r="D154" s="4" t="s">
        <v>16</v>
      </c>
      <c r="E154" s="25">
        <v>1537.5</v>
      </c>
      <c r="F154" s="72" t="s">
        <v>237</v>
      </c>
      <c r="G154" s="25">
        <f>E154</f>
        <v>1537.5</v>
      </c>
      <c r="H154" s="25">
        <f t="shared" si="28"/>
        <v>0</v>
      </c>
      <c r="I154" s="25"/>
      <c r="J154" s="25"/>
      <c r="K154" s="25"/>
      <c r="L154" s="25">
        <f>G154</f>
        <v>1537.5</v>
      </c>
      <c r="M154" s="25" t="s">
        <v>18</v>
      </c>
    </row>
    <row r="155" spans="1:13" outlineLevel="2" x14ac:dyDescent="0.25">
      <c r="A155" s="1" t="e">
        <f t="shared" si="29"/>
        <v>#REF!</v>
      </c>
      <c r="B155" s="2" t="s">
        <v>91</v>
      </c>
      <c r="C155" s="4"/>
      <c r="D155" s="4" t="s">
        <v>16</v>
      </c>
      <c r="E155" s="25">
        <v>1500</v>
      </c>
      <c r="F155" s="72" t="s">
        <v>237</v>
      </c>
      <c r="G155" s="25">
        <v>1500</v>
      </c>
      <c r="H155" s="25">
        <f t="shared" si="28"/>
        <v>0</v>
      </c>
      <c r="I155" s="25"/>
      <c r="J155" s="25"/>
      <c r="K155" s="25"/>
      <c r="L155" s="25">
        <v>1500</v>
      </c>
      <c r="M155" s="25" t="s">
        <v>18</v>
      </c>
    </row>
    <row r="156" spans="1:13" outlineLevel="2" x14ac:dyDescent="0.25">
      <c r="A156" s="1" t="e">
        <f t="shared" si="29"/>
        <v>#REF!</v>
      </c>
      <c r="B156" s="9" t="s">
        <v>95</v>
      </c>
      <c r="C156" s="1"/>
      <c r="D156" s="4" t="s">
        <v>16</v>
      </c>
      <c r="E156" s="25">
        <v>493.64699999999999</v>
      </c>
      <c r="F156" s="72" t="s">
        <v>237</v>
      </c>
      <c r="G156" s="25">
        <v>493.64699999999999</v>
      </c>
      <c r="H156" s="25">
        <f t="shared" si="28"/>
        <v>0</v>
      </c>
      <c r="I156" s="25"/>
      <c r="J156" s="25"/>
      <c r="K156" s="25"/>
      <c r="L156" s="25">
        <v>493.64699999999999</v>
      </c>
      <c r="M156" s="25" t="s">
        <v>18</v>
      </c>
    </row>
    <row r="157" spans="1:13" outlineLevel="2" x14ac:dyDescent="0.25">
      <c r="A157" s="1" t="e">
        <f>#REF!+1</f>
        <v>#REF!</v>
      </c>
      <c r="B157" s="24" t="s">
        <v>144</v>
      </c>
      <c r="C157" s="4"/>
      <c r="D157" s="4" t="s">
        <v>16</v>
      </c>
      <c r="E157" s="25">
        <v>205</v>
      </c>
      <c r="F157" s="72" t="s">
        <v>237</v>
      </c>
      <c r="G157" s="25">
        <f>E157</f>
        <v>205</v>
      </c>
      <c r="H157" s="25">
        <f t="shared" si="28"/>
        <v>0</v>
      </c>
      <c r="I157" s="25"/>
      <c r="J157" s="25"/>
      <c r="K157" s="25"/>
      <c r="L157" s="25">
        <f>G157</f>
        <v>205</v>
      </c>
      <c r="M157" s="25" t="s">
        <v>18</v>
      </c>
    </row>
    <row r="158" spans="1:13" ht="24.75" customHeight="1" outlineLevel="2" x14ac:dyDescent="0.25">
      <c r="A158" s="1" t="e">
        <f>#REF!+1</f>
        <v>#REF!</v>
      </c>
      <c r="B158" s="2" t="s">
        <v>90</v>
      </c>
      <c r="C158" s="4"/>
      <c r="D158" s="4" t="s">
        <v>16</v>
      </c>
      <c r="E158" s="25" t="s">
        <v>18</v>
      </c>
      <c r="F158" s="72" t="s">
        <v>237</v>
      </c>
      <c r="G158" s="25" t="s">
        <v>18</v>
      </c>
      <c r="H158" s="25">
        <f t="shared" si="28"/>
        <v>0</v>
      </c>
      <c r="I158" s="25"/>
      <c r="J158" s="25"/>
      <c r="K158" s="25"/>
      <c r="L158" s="25" t="s">
        <v>18</v>
      </c>
      <c r="M158" s="25" t="s">
        <v>18</v>
      </c>
    </row>
    <row r="159" spans="1:13" outlineLevel="2" x14ac:dyDescent="0.25">
      <c r="A159" s="1" t="e">
        <f t="shared" si="29"/>
        <v>#REF!</v>
      </c>
      <c r="B159" s="2" t="s">
        <v>92</v>
      </c>
      <c r="C159" s="7"/>
      <c r="D159" s="4" t="s">
        <v>20</v>
      </c>
      <c r="E159" s="25">
        <v>2684.3229999999999</v>
      </c>
      <c r="F159" s="72" t="s">
        <v>237</v>
      </c>
      <c r="G159" s="25">
        <v>2684.3229999999999</v>
      </c>
      <c r="H159" s="25">
        <f t="shared" si="28"/>
        <v>0</v>
      </c>
      <c r="I159" s="25"/>
      <c r="J159" s="25"/>
      <c r="K159" s="26">
        <v>2147.4630000000002</v>
      </c>
      <c r="L159" s="25">
        <v>536.86</v>
      </c>
      <c r="M159" s="25" t="s">
        <v>18</v>
      </c>
    </row>
    <row r="160" spans="1:13" outlineLevel="2" x14ac:dyDescent="0.25">
      <c r="A160" s="1" t="e">
        <f t="shared" si="29"/>
        <v>#REF!</v>
      </c>
      <c r="B160" s="24" t="s">
        <v>143</v>
      </c>
      <c r="C160" s="4"/>
      <c r="D160" s="4" t="s">
        <v>22</v>
      </c>
      <c r="E160" s="25">
        <v>922.5</v>
      </c>
      <c r="F160" s="72" t="s">
        <v>237</v>
      </c>
      <c r="G160" s="25">
        <f>E160</f>
        <v>922.5</v>
      </c>
      <c r="H160" s="25">
        <f>I160+J160</f>
        <v>0</v>
      </c>
      <c r="I160" s="25"/>
      <c r="J160" s="25"/>
      <c r="K160" s="25"/>
      <c r="L160" s="25">
        <f>G160</f>
        <v>922.5</v>
      </c>
      <c r="M160" s="25" t="s">
        <v>18</v>
      </c>
    </row>
    <row r="161" spans="1:14" x14ac:dyDescent="0.25">
      <c r="A161" s="110" t="e">
        <f>#REF!+1</f>
        <v>#REF!</v>
      </c>
      <c r="B161" s="2" t="s">
        <v>197</v>
      </c>
      <c r="C161" s="7"/>
      <c r="D161" s="4" t="s">
        <v>16</v>
      </c>
      <c r="E161" s="25">
        <v>1186.229</v>
      </c>
      <c r="F161" s="109" t="s">
        <v>237</v>
      </c>
      <c r="G161" s="25">
        <f t="shared" ref="G161" si="30">+H161+K161+L161</f>
        <v>1149.6949999999999</v>
      </c>
      <c r="H161" s="25">
        <f t="shared" ref="H161:H163" si="31">I161+J161</f>
        <v>0</v>
      </c>
      <c r="I161" s="25"/>
      <c r="J161" s="25"/>
      <c r="K161" s="25"/>
      <c r="L161" s="25">
        <v>1149.6949999999999</v>
      </c>
      <c r="M161" s="25" t="s">
        <v>18</v>
      </c>
      <c r="N161" s="53"/>
    </row>
    <row r="162" spans="1:14" ht="30" x14ac:dyDescent="0.25">
      <c r="A162" s="1" t="e">
        <f>#REF!+1</f>
        <v>#REF!</v>
      </c>
      <c r="B162" s="57" t="s">
        <v>203</v>
      </c>
      <c r="C162" s="4"/>
      <c r="D162" s="4" t="s">
        <v>16</v>
      </c>
      <c r="E162" s="25">
        <v>164.65600000000001</v>
      </c>
      <c r="F162" s="72" t="s">
        <v>237</v>
      </c>
      <c r="G162" s="25">
        <v>164.65600000000001</v>
      </c>
      <c r="H162" s="25">
        <f t="shared" si="31"/>
        <v>0</v>
      </c>
      <c r="I162" s="25"/>
      <c r="J162" s="25"/>
      <c r="K162" s="25"/>
      <c r="L162" s="25">
        <v>164.65600000000001</v>
      </c>
      <c r="M162" s="25" t="s">
        <v>18</v>
      </c>
      <c r="N162" s="53"/>
    </row>
    <row r="163" spans="1:14" ht="30" x14ac:dyDescent="0.25">
      <c r="A163" s="1" t="e">
        <f t="shared" si="29"/>
        <v>#REF!</v>
      </c>
      <c r="B163" s="2" t="s">
        <v>204</v>
      </c>
      <c r="C163" s="4"/>
      <c r="D163" s="4" t="s">
        <v>16</v>
      </c>
      <c r="E163" s="25">
        <v>164.459</v>
      </c>
      <c r="F163" s="72" t="s">
        <v>237</v>
      </c>
      <c r="G163" s="25">
        <v>164.459</v>
      </c>
      <c r="H163" s="25">
        <f t="shared" si="31"/>
        <v>0</v>
      </c>
      <c r="I163" s="25"/>
      <c r="J163" s="25"/>
      <c r="K163" s="25"/>
      <c r="L163" s="25">
        <v>164.459</v>
      </c>
      <c r="M163" s="25" t="s">
        <v>18</v>
      </c>
      <c r="N163" s="53"/>
    </row>
    <row r="164" spans="1:14" x14ac:dyDescent="0.25">
      <c r="A164" s="1" t="e">
        <f>#REF!+1</f>
        <v>#REF!</v>
      </c>
      <c r="B164" s="2" t="s">
        <v>210</v>
      </c>
      <c r="C164" s="4"/>
      <c r="D164" s="4" t="s">
        <v>16</v>
      </c>
      <c r="E164" s="25">
        <v>50</v>
      </c>
      <c r="F164" s="72" t="s">
        <v>237</v>
      </c>
      <c r="G164" s="25">
        <v>50</v>
      </c>
      <c r="H164" s="25">
        <v>0</v>
      </c>
      <c r="I164" s="25">
        <v>0</v>
      </c>
      <c r="J164" s="25">
        <v>0</v>
      </c>
      <c r="K164" s="25">
        <v>0</v>
      </c>
      <c r="L164" s="25">
        <v>50</v>
      </c>
      <c r="M164" s="25" t="s">
        <v>18</v>
      </c>
      <c r="N164" s="53"/>
    </row>
    <row r="165" spans="1:14" outlineLevel="2" x14ac:dyDescent="0.25">
      <c r="A165" s="1" t="e">
        <f>#REF!+1</f>
        <v>#REF!</v>
      </c>
      <c r="B165" s="2" t="s">
        <v>218</v>
      </c>
      <c r="C165" s="4" t="s">
        <v>214</v>
      </c>
      <c r="D165" s="4" t="s">
        <v>16</v>
      </c>
      <c r="E165" s="77">
        <v>1478.2</v>
      </c>
      <c r="F165" s="63">
        <v>2021</v>
      </c>
      <c r="G165" s="51">
        <f t="shared" ref="G165:G167" si="32">H165+K165+L165+M165</f>
        <v>1478.2</v>
      </c>
      <c r="H165" s="51"/>
      <c r="I165" s="51"/>
      <c r="J165" s="51"/>
      <c r="K165" s="51"/>
      <c r="L165" s="51">
        <f>E165</f>
        <v>1478.2</v>
      </c>
      <c r="M165" s="51"/>
    </row>
    <row r="166" spans="1:14" outlineLevel="2" x14ac:dyDescent="0.25">
      <c r="A166" s="1" t="e">
        <f t="shared" si="29"/>
        <v>#REF!</v>
      </c>
      <c r="B166" s="2" t="s">
        <v>219</v>
      </c>
      <c r="C166" s="4" t="s">
        <v>214</v>
      </c>
      <c r="D166" s="4" t="s">
        <v>16</v>
      </c>
      <c r="E166" s="77">
        <v>1484.7</v>
      </c>
      <c r="F166" s="63">
        <v>2021</v>
      </c>
      <c r="G166" s="51">
        <f t="shared" si="32"/>
        <v>1484.7</v>
      </c>
      <c r="H166" s="51"/>
      <c r="I166" s="51"/>
      <c r="J166" s="51"/>
      <c r="K166" s="51"/>
      <c r="L166" s="51">
        <f>E166</f>
        <v>1484.7</v>
      </c>
      <c r="M166" s="51"/>
    </row>
    <row r="167" spans="1:14" ht="30" outlineLevel="2" x14ac:dyDescent="0.25">
      <c r="A167" s="1" t="e">
        <f t="shared" si="29"/>
        <v>#REF!</v>
      </c>
      <c r="B167" s="2" t="s">
        <v>220</v>
      </c>
      <c r="C167" s="4" t="s">
        <v>221</v>
      </c>
      <c r="D167" s="4" t="s">
        <v>16</v>
      </c>
      <c r="E167" s="64">
        <v>260.35775000000001</v>
      </c>
      <c r="F167" s="72" t="s">
        <v>237</v>
      </c>
      <c r="G167" s="64">
        <f t="shared" si="32"/>
        <v>260.35775000000001</v>
      </c>
      <c r="H167" s="51"/>
      <c r="I167" s="51"/>
      <c r="J167" s="51"/>
      <c r="K167" s="51"/>
      <c r="L167" s="64">
        <f t="shared" ref="L167" si="33">E167</f>
        <v>260.35775000000001</v>
      </c>
      <c r="M167" s="51"/>
    </row>
    <row r="168" spans="1:14" ht="30" outlineLevel="2" x14ac:dyDescent="0.25">
      <c r="A168" s="1" t="e">
        <f t="shared" si="29"/>
        <v>#REF!</v>
      </c>
      <c r="B168" s="2" t="s">
        <v>222</v>
      </c>
      <c r="C168" s="4" t="s">
        <v>221</v>
      </c>
      <c r="D168" s="4" t="s">
        <v>16</v>
      </c>
      <c r="E168" s="64">
        <v>58.196640000000002</v>
      </c>
      <c r="F168" s="72" t="s">
        <v>237</v>
      </c>
      <c r="G168" s="64">
        <v>58.196640000000002</v>
      </c>
      <c r="H168" s="51"/>
      <c r="I168" s="51"/>
      <c r="J168" s="51"/>
      <c r="K168" s="51"/>
      <c r="L168" s="64">
        <f t="shared" ref="L168" si="34">E168</f>
        <v>58.196640000000002</v>
      </c>
      <c r="M168" s="51"/>
    </row>
    <row r="169" spans="1:14" outlineLevel="2" x14ac:dyDescent="0.25">
      <c r="A169" s="1" t="e">
        <f t="shared" si="29"/>
        <v>#REF!</v>
      </c>
      <c r="B169" s="2" t="s">
        <v>228</v>
      </c>
      <c r="C169" s="4" t="s">
        <v>214</v>
      </c>
      <c r="D169" s="4" t="s">
        <v>229</v>
      </c>
      <c r="E169" s="51">
        <v>298.83699999999999</v>
      </c>
      <c r="F169" s="72" t="s">
        <v>237</v>
      </c>
      <c r="G169" s="51">
        <f t="shared" ref="G169" si="35">H169+K169+L169+M169</f>
        <v>298.83699999999999</v>
      </c>
      <c r="H169" s="51"/>
      <c r="I169" s="51"/>
      <c r="J169" s="51"/>
      <c r="K169" s="51"/>
      <c r="L169" s="51">
        <f>E169</f>
        <v>298.83699999999999</v>
      </c>
      <c r="M169" s="51"/>
    </row>
    <row r="170" spans="1:14" ht="16.5" customHeight="1" outlineLevel="2" x14ac:dyDescent="0.25">
      <c r="A170" s="1"/>
      <c r="B170" s="2" t="s">
        <v>246</v>
      </c>
      <c r="C170" s="4" t="s">
        <v>239</v>
      </c>
      <c r="D170" s="4" t="s">
        <v>240</v>
      </c>
      <c r="E170" s="51">
        <v>7360.1409999999996</v>
      </c>
      <c r="F170" s="72">
        <v>2021</v>
      </c>
      <c r="G170" s="51">
        <v>7360.1409999999996</v>
      </c>
      <c r="H170" s="69">
        <f t="shared" ref="H170" si="36">I170+J170</f>
        <v>0</v>
      </c>
      <c r="I170" s="51"/>
      <c r="J170" s="51"/>
      <c r="K170" s="51">
        <f>G170-L170</f>
        <v>6256.11985</v>
      </c>
      <c r="L170" s="51">
        <f>G170*0.15</f>
        <v>1104.0211499999998</v>
      </c>
      <c r="M170" s="51"/>
    </row>
    <row r="171" spans="1:14" ht="16.5" customHeight="1" outlineLevel="2" x14ac:dyDescent="0.25">
      <c r="A171" s="86"/>
      <c r="B171" s="2" t="s">
        <v>261</v>
      </c>
      <c r="C171" s="4"/>
      <c r="D171" s="4" t="s">
        <v>16</v>
      </c>
      <c r="E171" s="77">
        <v>391.8</v>
      </c>
      <c r="F171" s="108">
        <v>2021</v>
      </c>
      <c r="G171" s="121"/>
      <c r="H171" s="69"/>
      <c r="I171" s="51"/>
      <c r="J171" s="51"/>
      <c r="K171" s="51"/>
      <c r="L171" s="51"/>
      <c r="M171" s="51"/>
    </row>
    <row r="172" spans="1:14" ht="16.5" customHeight="1" outlineLevel="2" x14ac:dyDescent="0.25">
      <c r="A172" s="86"/>
      <c r="B172" s="59" t="s">
        <v>280</v>
      </c>
      <c r="C172" s="4"/>
      <c r="D172" s="4" t="s">
        <v>279</v>
      </c>
      <c r="E172" s="51" t="s">
        <v>18</v>
      </c>
      <c r="F172" s="108" t="s">
        <v>237</v>
      </c>
      <c r="G172" s="121"/>
      <c r="H172" s="69"/>
      <c r="I172" s="51"/>
      <c r="J172" s="51"/>
      <c r="K172" s="51"/>
      <c r="L172" s="51"/>
      <c r="M172" s="51"/>
    </row>
    <row r="173" spans="1:14" outlineLevel="2" x14ac:dyDescent="0.25">
      <c r="A173" s="86"/>
      <c r="B173" s="59" t="s">
        <v>281</v>
      </c>
      <c r="C173" s="4"/>
      <c r="D173" s="4" t="s">
        <v>279</v>
      </c>
      <c r="E173" s="51" t="s">
        <v>18</v>
      </c>
      <c r="F173" s="108" t="s">
        <v>237</v>
      </c>
      <c r="G173" s="121"/>
      <c r="H173" s="69"/>
      <c r="I173" s="51"/>
      <c r="J173" s="51"/>
      <c r="K173" s="51"/>
      <c r="L173" s="51"/>
      <c r="M173" s="51"/>
    </row>
    <row r="174" spans="1:14" outlineLevel="2" x14ac:dyDescent="0.25">
      <c r="A174" s="86"/>
      <c r="B174" s="59" t="s">
        <v>293</v>
      </c>
      <c r="C174" s="4"/>
      <c r="D174" s="4" t="s">
        <v>257</v>
      </c>
      <c r="E174" s="67">
        <v>2104.8180000000002</v>
      </c>
      <c r="F174" s="108" t="s">
        <v>237</v>
      </c>
      <c r="G174" s="121"/>
      <c r="H174" s="69"/>
      <c r="I174" s="51"/>
      <c r="J174" s="51"/>
      <c r="K174" s="51"/>
      <c r="L174" s="51"/>
      <c r="M174" s="51"/>
    </row>
    <row r="175" spans="1:14" ht="30" outlineLevel="2" x14ac:dyDescent="0.25">
      <c r="A175" s="117"/>
      <c r="B175" s="122" t="s">
        <v>331</v>
      </c>
      <c r="C175" s="4"/>
      <c r="D175" s="4" t="s">
        <v>254</v>
      </c>
      <c r="E175" s="67">
        <v>120</v>
      </c>
      <c r="F175" s="108" t="s">
        <v>237</v>
      </c>
      <c r="G175" s="112"/>
      <c r="H175" s="120"/>
      <c r="I175" s="112"/>
      <c r="J175" s="112"/>
      <c r="K175" s="112"/>
      <c r="L175" s="112"/>
      <c r="M175" s="112"/>
    </row>
    <row r="176" spans="1:14" ht="30" outlineLevel="2" x14ac:dyDescent="0.25">
      <c r="A176" s="117"/>
      <c r="B176" s="122" t="s">
        <v>345</v>
      </c>
      <c r="C176" s="4"/>
      <c r="D176" s="4" t="s">
        <v>16</v>
      </c>
      <c r="E176" s="67">
        <v>36.75</v>
      </c>
      <c r="F176" s="109" t="s">
        <v>237</v>
      </c>
      <c r="G176" s="112"/>
      <c r="H176" s="120"/>
      <c r="I176" s="112"/>
      <c r="J176" s="112"/>
      <c r="K176" s="112"/>
      <c r="L176" s="112"/>
      <c r="M176" s="112"/>
    </row>
    <row r="177" spans="1:13" ht="30" x14ac:dyDescent="0.25">
      <c r="B177" s="122" t="s">
        <v>346</v>
      </c>
      <c r="C177" s="59"/>
      <c r="D177" s="4" t="s">
        <v>16</v>
      </c>
      <c r="E177" s="59">
        <v>49.765000000000001</v>
      </c>
      <c r="F177" s="109" t="s">
        <v>237</v>
      </c>
    </row>
    <row r="178" spans="1:13" ht="30" x14ac:dyDescent="0.25">
      <c r="B178" s="126" t="s">
        <v>347</v>
      </c>
      <c r="C178" s="59"/>
      <c r="D178" s="58" t="s">
        <v>36</v>
      </c>
      <c r="E178" s="59" t="s">
        <v>18</v>
      </c>
      <c r="F178" s="131" t="s">
        <v>237</v>
      </c>
    </row>
    <row r="179" spans="1:13" outlineLevel="2" x14ac:dyDescent="0.25">
      <c r="A179" s="133">
        <f t="shared" ref="A179" si="37">A178+1</f>
        <v>1</v>
      </c>
      <c r="B179" s="132" t="s">
        <v>344</v>
      </c>
      <c r="C179" s="133"/>
      <c r="D179" s="4" t="s">
        <v>16</v>
      </c>
      <c r="E179" s="74">
        <v>8953.6090000000004</v>
      </c>
      <c r="F179" s="131">
        <v>2021</v>
      </c>
      <c r="G179" s="25">
        <v>4000</v>
      </c>
      <c r="H179" s="25">
        <f t="shared" ref="H179" si="38">I179+J179</f>
        <v>0</v>
      </c>
      <c r="I179" s="25"/>
      <c r="J179" s="25"/>
      <c r="K179" s="25"/>
      <c r="L179" s="25" t="s">
        <v>19</v>
      </c>
      <c r="M179" s="25" t="s">
        <v>18</v>
      </c>
    </row>
    <row r="180" spans="1:13" ht="37.5" customHeight="1" outlineLevel="2" x14ac:dyDescent="0.25">
      <c r="A180" s="29"/>
      <c r="B180" s="30" t="s">
        <v>147</v>
      </c>
      <c r="C180" s="31"/>
      <c r="D180" s="31"/>
      <c r="E180" s="41"/>
      <c r="F180" s="40"/>
      <c r="G180" s="41"/>
      <c r="H180" s="41"/>
      <c r="I180" s="41"/>
      <c r="J180" s="41"/>
      <c r="K180" s="41"/>
      <c r="L180" s="41"/>
      <c r="M180" s="41"/>
    </row>
    <row r="181" spans="1:13" ht="30" outlineLevel="2" x14ac:dyDescent="0.25">
      <c r="A181" s="1" t="e">
        <f>#REF!+1</f>
        <v>#REF!</v>
      </c>
      <c r="B181" s="2" t="s">
        <v>89</v>
      </c>
      <c r="C181" s="7"/>
      <c r="D181" s="4" t="s">
        <v>16</v>
      </c>
      <c r="E181" s="25">
        <v>13863.268</v>
      </c>
      <c r="F181" s="72" t="s">
        <v>237</v>
      </c>
      <c r="G181" s="25">
        <v>13863.268</v>
      </c>
      <c r="H181" s="25">
        <f t="shared" ref="H181:H212" si="39">I181+J181</f>
        <v>0</v>
      </c>
      <c r="I181" s="25"/>
      <c r="J181" s="25"/>
      <c r="K181" s="26">
        <v>11090.618</v>
      </c>
      <c r="L181" s="25">
        <v>2310.6</v>
      </c>
      <c r="M181" s="25" t="s">
        <v>18</v>
      </c>
    </row>
    <row r="182" spans="1:13" ht="30" outlineLevel="2" x14ac:dyDescent="0.25">
      <c r="A182" s="1" t="e">
        <f t="shared" ref="A182:A222" si="40">A181+1</f>
        <v>#REF!</v>
      </c>
      <c r="B182" s="2" t="s">
        <v>88</v>
      </c>
      <c r="C182" s="7"/>
      <c r="D182" s="4" t="s">
        <v>36</v>
      </c>
      <c r="E182" s="25">
        <v>3458.9839999999999</v>
      </c>
      <c r="F182" s="72" t="s">
        <v>237</v>
      </c>
      <c r="G182" s="25">
        <v>3500</v>
      </c>
      <c r="H182" s="25">
        <f t="shared" si="39"/>
        <v>0</v>
      </c>
      <c r="I182" s="25"/>
      <c r="J182" s="25"/>
      <c r="K182" s="26">
        <v>2800</v>
      </c>
      <c r="L182" s="25">
        <v>700</v>
      </c>
      <c r="M182" s="25" t="s">
        <v>18</v>
      </c>
    </row>
    <row r="183" spans="1:13" outlineLevel="2" x14ac:dyDescent="0.25">
      <c r="A183" s="1" t="e">
        <f t="shared" si="40"/>
        <v>#REF!</v>
      </c>
      <c r="B183" s="2" t="s">
        <v>64</v>
      </c>
      <c r="C183" s="7"/>
      <c r="D183" s="4" t="s">
        <v>16</v>
      </c>
      <c r="E183" s="25">
        <v>3000</v>
      </c>
      <c r="F183" s="72" t="s">
        <v>237</v>
      </c>
      <c r="G183" s="25">
        <v>3000</v>
      </c>
      <c r="H183" s="25">
        <f t="shared" si="39"/>
        <v>0</v>
      </c>
      <c r="I183" s="28"/>
      <c r="J183" s="28"/>
      <c r="K183" s="26">
        <v>1500</v>
      </c>
      <c r="L183" s="25">
        <v>1500</v>
      </c>
      <c r="M183" s="25" t="s">
        <v>18</v>
      </c>
    </row>
    <row r="184" spans="1:13" outlineLevel="2" x14ac:dyDescent="0.25">
      <c r="A184" s="1" t="e">
        <f t="shared" si="40"/>
        <v>#REF!</v>
      </c>
      <c r="B184" s="2" t="s">
        <v>81</v>
      </c>
      <c r="C184" s="4"/>
      <c r="D184" s="4" t="s">
        <v>16</v>
      </c>
      <c r="E184" s="25">
        <v>3000</v>
      </c>
      <c r="F184" s="72" t="s">
        <v>237</v>
      </c>
      <c r="G184" s="25">
        <v>3000</v>
      </c>
      <c r="H184" s="25">
        <f t="shared" si="39"/>
        <v>0</v>
      </c>
      <c r="I184" s="25"/>
      <c r="J184" s="25"/>
      <c r="K184" s="25"/>
      <c r="L184" s="25">
        <v>3000</v>
      </c>
      <c r="M184" s="25" t="s">
        <v>18</v>
      </c>
    </row>
    <row r="185" spans="1:13" ht="30" outlineLevel="2" x14ac:dyDescent="0.25">
      <c r="A185" s="1" t="e">
        <f t="shared" si="40"/>
        <v>#REF!</v>
      </c>
      <c r="B185" s="2" t="s">
        <v>93</v>
      </c>
      <c r="C185" s="4"/>
      <c r="D185" s="4" t="s">
        <v>16</v>
      </c>
      <c r="E185" s="25">
        <v>521.35199999999998</v>
      </c>
      <c r="F185" s="72" t="s">
        <v>237</v>
      </c>
      <c r="G185" s="25">
        <v>521.35199999999998</v>
      </c>
      <c r="H185" s="25">
        <f t="shared" si="39"/>
        <v>0</v>
      </c>
      <c r="I185" s="25"/>
      <c r="J185" s="25"/>
      <c r="K185" s="25"/>
      <c r="L185" s="25">
        <v>521.35199999999998</v>
      </c>
      <c r="M185" s="25" t="s">
        <v>18</v>
      </c>
    </row>
    <row r="186" spans="1:13" ht="30" outlineLevel="2" x14ac:dyDescent="0.25">
      <c r="A186" s="1" t="e">
        <f>#REF!+1</f>
        <v>#REF!</v>
      </c>
      <c r="B186" s="2" t="s">
        <v>145</v>
      </c>
      <c r="C186" s="4"/>
      <c r="D186" s="4" t="s">
        <v>16</v>
      </c>
      <c r="E186" s="25">
        <v>358.18400000000003</v>
      </c>
      <c r="F186" s="72" t="s">
        <v>237</v>
      </c>
      <c r="G186" s="25">
        <v>358.18400000000003</v>
      </c>
      <c r="H186" s="25">
        <f t="shared" si="39"/>
        <v>0</v>
      </c>
      <c r="I186" s="25"/>
      <c r="J186" s="25"/>
      <c r="K186" s="25"/>
      <c r="L186" s="25">
        <v>358.18400000000003</v>
      </c>
      <c r="M186" s="25" t="s">
        <v>18</v>
      </c>
    </row>
    <row r="187" spans="1:13" outlineLevel="2" x14ac:dyDescent="0.25">
      <c r="A187" s="1" t="e">
        <f t="shared" si="40"/>
        <v>#REF!</v>
      </c>
      <c r="B187" s="2" t="s">
        <v>66</v>
      </c>
      <c r="C187" s="4"/>
      <c r="D187" s="4" t="s">
        <v>16</v>
      </c>
      <c r="E187" s="25">
        <v>304</v>
      </c>
      <c r="F187" s="72" t="s">
        <v>237</v>
      </c>
      <c r="G187" s="25">
        <v>304</v>
      </c>
      <c r="H187" s="25">
        <f t="shared" si="39"/>
        <v>0</v>
      </c>
      <c r="I187" s="25"/>
      <c r="J187" s="25"/>
      <c r="K187" s="25"/>
      <c r="L187" s="25">
        <v>304</v>
      </c>
      <c r="M187" s="25" t="s">
        <v>18</v>
      </c>
    </row>
    <row r="188" spans="1:13" outlineLevel="2" x14ac:dyDescent="0.25">
      <c r="A188" s="1" t="e">
        <f>#REF!+1</f>
        <v>#REF!</v>
      </c>
      <c r="B188" s="2" t="s">
        <v>80</v>
      </c>
      <c r="C188" s="7"/>
      <c r="D188" s="4" t="s">
        <v>22</v>
      </c>
      <c r="E188" s="25">
        <v>238</v>
      </c>
      <c r="F188" s="72" t="s">
        <v>237</v>
      </c>
      <c r="G188" s="25">
        <v>238</v>
      </c>
      <c r="H188" s="25">
        <f t="shared" si="39"/>
        <v>0</v>
      </c>
      <c r="I188" s="25"/>
      <c r="J188" s="25"/>
      <c r="K188" s="26">
        <v>190.4</v>
      </c>
      <c r="L188" s="25">
        <v>47.6</v>
      </c>
      <c r="M188" s="25" t="s">
        <v>18</v>
      </c>
    </row>
    <row r="189" spans="1:13" outlineLevel="2" x14ac:dyDescent="0.25">
      <c r="A189" s="1" t="e">
        <f t="shared" si="40"/>
        <v>#REF!</v>
      </c>
      <c r="B189" s="9" t="s">
        <v>96</v>
      </c>
      <c r="C189" s="1"/>
      <c r="D189" s="4" t="s">
        <v>16</v>
      </c>
      <c r="E189" s="25">
        <v>215.649</v>
      </c>
      <c r="F189" s="72" t="s">
        <v>237</v>
      </c>
      <c r="G189" s="25">
        <v>215.649</v>
      </c>
      <c r="H189" s="25">
        <f t="shared" si="39"/>
        <v>0</v>
      </c>
      <c r="I189" s="25"/>
      <c r="J189" s="25"/>
      <c r="K189" s="25"/>
      <c r="L189" s="25">
        <v>215.649</v>
      </c>
      <c r="M189" s="25" t="s">
        <v>18</v>
      </c>
    </row>
    <row r="190" spans="1:13" outlineLevel="2" x14ac:dyDescent="0.25">
      <c r="A190" s="1" t="e">
        <f t="shared" si="40"/>
        <v>#REF!</v>
      </c>
      <c r="B190" s="2" t="s">
        <v>79</v>
      </c>
      <c r="C190" s="4"/>
      <c r="D190" s="4" t="s">
        <v>16</v>
      </c>
      <c r="E190" s="25">
        <v>208</v>
      </c>
      <c r="F190" s="72" t="s">
        <v>237</v>
      </c>
      <c r="G190" s="25">
        <v>208</v>
      </c>
      <c r="H190" s="25">
        <f t="shared" si="39"/>
        <v>0</v>
      </c>
      <c r="I190" s="25"/>
      <c r="J190" s="25"/>
      <c r="K190" s="25"/>
      <c r="L190" s="25">
        <v>208</v>
      </c>
      <c r="M190" s="25" t="s">
        <v>18</v>
      </c>
    </row>
    <row r="191" spans="1:13" outlineLevel="2" x14ac:dyDescent="0.25">
      <c r="A191" s="1" t="e">
        <f t="shared" si="40"/>
        <v>#REF!</v>
      </c>
      <c r="B191" s="2" t="s">
        <v>86</v>
      </c>
      <c r="C191" s="7"/>
      <c r="D191" s="4" t="s">
        <v>20</v>
      </c>
      <c r="E191" s="25">
        <v>156</v>
      </c>
      <c r="F191" s="72" t="s">
        <v>237</v>
      </c>
      <c r="G191" s="25">
        <v>156</v>
      </c>
      <c r="H191" s="25">
        <f t="shared" si="39"/>
        <v>0</v>
      </c>
      <c r="I191" s="25"/>
      <c r="J191" s="25"/>
      <c r="K191" s="26">
        <v>124.8</v>
      </c>
      <c r="L191" s="25">
        <v>31.2</v>
      </c>
      <c r="M191" s="25" t="s">
        <v>186</v>
      </c>
    </row>
    <row r="192" spans="1:13" outlineLevel="2" x14ac:dyDescent="0.25">
      <c r="A192" s="1" t="e">
        <f>#REF!+1</f>
        <v>#REF!</v>
      </c>
      <c r="B192" s="2" t="s">
        <v>78</v>
      </c>
      <c r="C192" s="4"/>
      <c r="D192" s="4" t="s">
        <v>16</v>
      </c>
      <c r="E192" s="25">
        <v>104</v>
      </c>
      <c r="F192" s="72" t="s">
        <v>237</v>
      </c>
      <c r="G192" s="25">
        <v>104</v>
      </c>
      <c r="H192" s="25">
        <f t="shared" si="39"/>
        <v>0</v>
      </c>
      <c r="I192" s="25"/>
      <c r="J192" s="25"/>
      <c r="K192" s="25"/>
      <c r="L192" s="25">
        <v>104</v>
      </c>
      <c r="M192" s="25" t="s">
        <v>18</v>
      </c>
    </row>
    <row r="193" spans="1:13" outlineLevel="2" x14ac:dyDescent="0.25">
      <c r="A193" s="96" t="e">
        <f t="shared" si="40"/>
        <v>#REF!</v>
      </c>
      <c r="B193" s="2" t="s">
        <v>83</v>
      </c>
      <c r="C193" s="99"/>
      <c r="D193" s="4" t="s">
        <v>20</v>
      </c>
      <c r="E193" s="25">
        <v>103</v>
      </c>
      <c r="F193" s="101" t="s">
        <v>237</v>
      </c>
      <c r="G193" s="95">
        <v>103</v>
      </c>
      <c r="H193" s="95">
        <f t="shared" si="39"/>
        <v>0</v>
      </c>
      <c r="I193" s="95"/>
      <c r="J193" s="95"/>
      <c r="K193" s="100">
        <v>82.4</v>
      </c>
      <c r="L193" s="95">
        <v>20.6</v>
      </c>
      <c r="M193" s="95" t="s">
        <v>18</v>
      </c>
    </row>
    <row r="194" spans="1:13" outlineLevel="2" x14ac:dyDescent="0.25">
      <c r="A194" s="1" t="e">
        <f t="shared" si="40"/>
        <v>#REF!</v>
      </c>
      <c r="B194" s="2" t="s">
        <v>84</v>
      </c>
      <c r="C194" s="7"/>
      <c r="D194" s="4" t="s">
        <v>20</v>
      </c>
      <c r="E194" s="25">
        <v>98</v>
      </c>
      <c r="F194" s="72" t="s">
        <v>237</v>
      </c>
      <c r="G194" s="25">
        <v>98</v>
      </c>
      <c r="H194" s="25">
        <f t="shared" si="39"/>
        <v>0</v>
      </c>
      <c r="I194" s="25"/>
      <c r="J194" s="25"/>
      <c r="K194" s="26">
        <v>78.400000000000006</v>
      </c>
      <c r="L194" s="25">
        <v>19.600000000000001</v>
      </c>
      <c r="M194" s="25" t="s">
        <v>18</v>
      </c>
    </row>
    <row r="195" spans="1:13" outlineLevel="2" x14ac:dyDescent="0.25">
      <c r="A195" s="1" t="e">
        <f>A194+1</f>
        <v>#REF!</v>
      </c>
      <c r="B195" s="2" t="s">
        <v>65</v>
      </c>
      <c r="C195" s="4"/>
      <c r="D195" s="4" t="s">
        <v>16</v>
      </c>
      <c r="E195" s="25">
        <v>92</v>
      </c>
      <c r="F195" s="72" t="s">
        <v>237</v>
      </c>
      <c r="G195" s="25">
        <v>92</v>
      </c>
      <c r="H195" s="25">
        <f t="shared" si="39"/>
        <v>0</v>
      </c>
      <c r="I195" s="25"/>
      <c r="J195" s="25"/>
      <c r="K195" s="25"/>
      <c r="L195" s="25">
        <v>92</v>
      </c>
      <c r="M195" s="25" t="s">
        <v>18</v>
      </c>
    </row>
    <row r="196" spans="1:13" outlineLevel="2" x14ac:dyDescent="0.25">
      <c r="A196" s="1" t="e">
        <f t="shared" si="40"/>
        <v>#REF!</v>
      </c>
      <c r="B196" s="2" t="s">
        <v>67</v>
      </c>
      <c r="C196" s="4"/>
      <c r="D196" s="4" t="s">
        <v>16</v>
      </c>
      <c r="E196" s="25">
        <v>90.9</v>
      </c>
      <c r="F196" s="72" t="s">
        <v>237</v>
      </c>
      <c r="G196" s="25">
        <v>90.9</v>
      </c>
      <c r="H196" s="25">
        <f t="shared" si="39"/>
        <v>0</v>
      </c>
      <c r="I196" s="25"/>
      <c r="J196" s="25"/>
      <c r="K196" s="25"/>
      <c r="L196" s="25">
        <v>90.9</v>
      </c>
      <c r="M196" s="25" t="s">
        <v>18</v>
      </c>
    </row>
    <row r="197" spans="1:13" outlineLevel="2" x14ac:dyDescent="0.25">
      <c r="A197" s="1" t="e">
        <f t="shared" si="40"/>
        <v>#REF!</v>
      </c>
      <c r="B197" s="2" t="s">
        <v>68</v>
      </c>
      <c r="C197" s="4"/>
      <c r="D197" s="4" t="s">
        <v>16</v>
      </c>
      <c r="E197" s="25">
        <v>90.9</v>
      </c>
      <c r="F197" s="72" t="s">
        <v>237</v>
      </c>
      <c r="G197" s="25">
        <v>90.9</v>
      </c>
      <c r="H197" s="25">
        <f t="shared" si="39"/>
        <v>0</v>
      </c>
      <c r="I197" s="25"/>
      <c r="J197" s="25"/>
      <c r="K197" s="25"/>
      <c r="L197" s="25">
        <v>90.9</v>
      </c>
      <c r="M197" s="25" t="s">
        <v>18</v>
      </c>
    </row>
    <row r="198" spans="1:13" outlineLevel="2" x14ac:dyDescent="0.25">
      <c r="A198" s="1" t="e">
        <f t="shared" si="40"/>
        <v>#REF!</v>
      </c>
      <c r="B198" s="2" t="s">
        <v>69</v>
      </c>
      <c r="C198" s="4"/>
      <c r="D198" s="4" t="s">
        <v>16</v>
      </c>
      <c r="E198" s="25">
        <v>90.9</v>
      </c>
      <c r="F198" s="72" t="s">
        <v>237</v>
      </c>
      <c r="G198" s="25">
        <v>90.9</v>
      </c>
      <c r="H198" s="25">
        <f t="shared" si="39"/>
        <v>0</v>
      </c>
      <c r="I198" s="25"/>
      <c r="J198" s="25"/>
      <c r="K198" s="25"/>
      <c r="L198" s="25">
        <v>90.9</v>
      </c>
      <c r="M198" s="25" t="s">
        <v>18</v>
      </c>
    </row>
    <row r="199" spans="1:13" outlineLevel="2" x14ac:dyDescent="0.25">
      <c r="A199" s="1" t="e">
        <f t="shared" si="40"/>
        <v>#REF!</v>
      </c>
      <c r="B199" s="2" t="s">
        <v>70</v>
      </c>
      <c r="C199" s="4"/>
      <c r="D199" s="4" t="s">
        <v>16</v>
      </c>
      <c r="E199" s="25">
        <v>90.9</v>
      </c>
      <c r="F199" s="72" t="s">
        <v>237</v>
      </c>
      <c r="G199" s="25">
        <v>90.9</v>
      </c>
      <c r="H199" s="25">
        <f t="shared" si="39"/>
        <v>0</v>
      </c>
      <c r="I199" s="25"/>
      <c r="J199" s="25"/>
      <c r="K199" s="25"/>
      <c r="L199" s="25">
        <v>90.9</v>
      </c>
      <c r="M199" s="25" t="s">
        <v>18</v>
      </c>
    </row>
    <row r="200" spans="1:13" outlineLevel="2" x14ac:dyDescent="0.25">
      <c r="A200" s="1" t="e">
        <f t="shared" si="40"/>
        <v>#REF!</v>
      </c>
      <c r="B200" s="2" t="s">
        <v>71</v>
      </c>
      <c r="C200" s="4"/>
      <c r="D200" s="4" t="s">
        <v>16</v>
      </c>
      <c r="E200" s="25">
        <v>90.9</v>
      </c>
      <c r="F200" s="72" t="s">
        <v>237</v>
      </c>
      <c r="G200" s="25">
        <v>90.9</v>
      </c>
      <c r="H200" s="25">
        <f t="shared" si="39"/>
        <v>0</v>
      </c>
      <c r="I200" s="25"/>
      <c r="J200" s="25"/>
      <c r="K200" s="25"/>
      <c r="L200" s="25">
        <v>90.9</v>
      </c>
      <c r="M200" s="25" t="s">
        <v>18</v>
      </c>
    </row>
    <row r="201" spans="1:13" outlineLevel="2" x14ac:dyDescent="0.25">
      <c r="A201" s="1" t="e">
        <f t="shared" si="40"/>
        <v>#REF!</v>
      </c>
      <c r="B201" s="15" t="s">
        <v>72</v>
      </c>
      <c r="C201" s="4"/>
      <c r="D201" s="4" t="s">
        <v>16</v>
      </c>
      <c r="E201" s="25">
        <v>90.9</v>
      </c>
      <c r="F201" s="72" t="s">
        <v>237</v>
      </c>
      <c r="G201" s="25">
        <v>90.9</v>
      </c>
      <c r="H201" s="25">
        <f t="shared" si="39"/>
        <v>0</v>
      </c>
      <c r="I201" s="25"/>
      <c r="J201" s="25"/>
      <c r="K201" s="25"/>
      <c r="L201" s="25">
        <v>90.9</v>
      </c>
      <c r="M201" s="25" t="s">
        <v>18</v>
      </c>
    </row>
    <row r="202" spans="1:13" outlineLevel="2" x14ac:dyDescent="0.25">
      <c r="A202" s="1" t="e">
        <f t="shared" si="40"/>
        <v>#REF!</v>
      </c>
      <c r="B202" s="2" t="s">
        <v>73</v>
      </c>
      <c r="C202" s="4"/>
      <c r="D202" s="4" t="s">
        <v>16</v>
      </c>
      <c r="E202" s="25">
        <v>90.9</v>
      </c>
      <c r="F202" s="72" t="s">
        <v>237</v>
      </c>
      <c r="G202" s="25">
        <v>90.9</v>
      </c>
      <c r="H202" s="25">
        <f t="shared" si="39"/>
        <v>0</v>
      </c>
      <c r="I202" s="25"/>
      <c r="J202" s="25"/>
      <c r="K202" s="25"/>
      <c r="L202" s="25">
        <v>90.9</v>
      </c>
      <c r="M202" s="25" t="s">
        <v>18</v>
      </c>
    </row>
    <row r="203" spans="1:13" outlineLevel="2" x14ac:dyDescent="0.25">
      <c r="A203" s="1" t="e">
        <f t="shared" si="40"/>
        <v>#REF!</v>
      </c>
      <c r="B203" s="2" t="s">
        <v>74</v>
      </c>
      <c r="C203" s="4"/>
      <c r="D203" s="4" t="s">
        <v>16</v>
      </c>
      <c r="E203" s="25">
        <v>90.9</v>
      </c>
      <c r="F203" s="72" t="s">
        <v>237</v>
      </c>
      <c r="G203" s="25">
        <v>90.9</v>
      </c>
      <c r="H203" s="25">
        <f t="shared" si="39"/>
        <v>0</v>
      </c>
      <c r="I203" s="25"/>
      <c r="J203" s="25"/>
      <c r="K203" s="25"/>
      <c r="L203" s="25">
        <v>90.9</v>
      </c>
      <c r="M203" s="25" t="s">
        <v>18</v>
      </c>
    </row>
    <row r="204" spans="1:13" outlineLevel="2" x14ac:dyDescent="0.25">
      <c r="A204" s="1" t="e">
        <f t="shared" si="40"/>
        <v>#REF!</v>
      </c>
      <c r="B204" s="2" t="s">
        <v>75</v>
      </c>
      <c r="C204" s="4"/>
      <c r="D204" s="4" t="s">
        <v>16</v>
      </c>
      <c r="E204" s="25">
        <v>90.9</v>
      </c>
      <c r="F204" s="72" t="s">
        <v>237</v>
      </c>
      <c r="G204" s="25">
        <v>90.9</v>
      </c>
      <c r="H204" s="25">
        <f t="shared" si="39"/>
        <v>0</v>
      </c>
      <c r="I204" s="25"/>
      <c r="J204" s="25"/>
      <c r="K204" s="25"/>
      <c r="L204" s="25">
        <v>90.9</v>
      </c>
      <c r="M204" s="25" t="s">
        <v>18</v>
      </c>
    </row>
    <row r="205" spans="1:13" outlineLevel="2" x14ac:dyDescent="0.25">
      <c r="A205" s="1" t="e">
        <f t="shared" si="40"/>
        <v>#REF!</v>
      </c>
      <c r="B205" s="2" t="s">
        <v>76</v>
      </c>
      <c r="C205" s="4"/>
      <c r="D205" s="4" t="s">
        <v>16</v>
      </c>
      <c r="E205" s="25">
        <v>90.9</v>
      </c>
      <c r="F205" s="72" t="s">
        <v>237</v>
      </c>
      <c r="G205" s="25">
        <v>90.9</v>
      </c>
      <c r="H205" s="25">
        <f t="shared" si="39"/>
        <v>0</v>
      </c>
      <c r="I205" s="25"/>
      <c r="J205" s="25"/>
      <c r="K205" s="25"/>
      <c r="L205" s="25">
        <v>90.9</v>
      </c>
      <c r="M205" s="25" t="s">
        <v>18</v>
      </c>
    </row>
    <row r="206" spans="1:13" outlineLevel="2" x14ac:dyDescent="0.25">
      <c r="A206" s="1" t="e">
        <f t="shared" si="40"/>
        <v>#REF!</v>
      </c>
      <c r="B206" s="2" t="s">
        <v>77</v>
      </c>
      <c r="C206" s="4"/>
      <c r="D206" s="4" t="s">
        <v>16</v>
      </c>
      <c r="E206" s="25">
        <v>90.9</v>
      </c>
      <c r="F206" s="72" t="s">
        <v>237</v>
      </c>
      <c r="G206" s="25">
        <v>90.9</v>
      </c>
      <c r="H206" s="25">
        <f t="shared" si="39"/>
        <v>0</v>
      </c>
      <c r="I206" s="25"/>
      <c r="J206" s="25"/>
      <c r="K206" s="25"/>
      <c r="L206" s="25">
        <v>90.9</v>
      </c>
      <c r="M206" s="25" t="s">
        <v>18</v>
      </c>
    </row>
    <row r="207" spans="1:13" outlineLevel="2" x14ac:dyDescent="0.25">
      <c r="A207" s="1" t="e">
        <f t="shared" si="40"/>
        <v>#REF!</v>
      </c>
      <c r="B207" s="2" t="s">
        <v>85</v>
      </c>
      <c r="C207" s="7"/>
      <c r="D207" s="4" t="s">
        <v>20</v>
      </c>
      <c r="E207" s="25">
        <v>64</v>
      </c>
      <c r="F207" s="72" t="s">
        <v>237</v>
      </c>
      <c r="G207" s="25">
        <v>64</v>
      </c>
      <c r="H207" s="25">
        <f t="shared" si="39"/>
        <v>0</v>
      </c>
      <c r="I207" s="25"/>
      <c r="J207" s="25"/>
      <c r="K207" s="26">
        <v>51.2</v>
      </c>
      <c r="L207" s="25">
        <v>12.8</v>
      </c>
      <c r="M207" s="25" t="s">
        <v>18</v>
      </c>
    </row>
    <row r="208" spans="1:13" outlineLevel="2" x14ac:dyDescent="0.25">
      <c r="A208" s="1" t="e">
        <f>#REF!+1</f>
        <v>#REF!</v>
      </c>
      <c r="B208" s="2" t="s">
        <v>130</v>
      </c>
      <c r="C208" s="4"/>
      <c r="D208" s="4" t="s">
        <v>16</v>
      </c>
      <c r="E208" s="25">
        <v>27.975999999999999</v>
      </c>
      <c r="F208" s="72" t="s">
        <v>237</v>
      </c>
      <c r="G208" s="25">
        <f>L208</f>
        <v>84.558000000000007</v>
      </c>
      <c r="H208" s="25">
        <f t="shared" si="39"/>
        <v>0</v>
      </c>
      <c r="I208" s="25"/>
      <c r="J208" s="25"/>
      <c r="K208" s="26"/>
      <c r="L208" s="25">
        <v>84.558000000000007</v>
      </c>
      <c r="M208" s="25" t="s">
        <v>186</v>
      </c>
    </row>
    <row r="209" spans="1:13" outlineLevel="2" x14ac:dyDescent="0.25">
      <c r="A209" s="1" t="e">
        <f t="shared" si="40"/>
        <v>#REF!</v>
      </c>
      <c r="B209" s="2" t="s">
        <v>131</v>
      </c>
      <c r="C209" s="4"/>
      <c r="D209" s="4" t="s">
        <v>16</v>
      </c>
      <c r="E209" s="25">
        <v>27.975999999999999</v>
      </c>
      <c r="F209" s="72" t="s">
        <v>237</v>
      </c>
      <c r="G209" s="25">
        <f>L209</f>
        <v>104.267</v>
      </c>
      <c r="H209" s="25">
        <f t="shared" si="39"/>
        <v>0</v>
      </c>
      <c r="I209" s="25"/>
      <c r="J209" s="25"/>
      <c r="K209" s="26"/>
      <c r="L209" s="25">
        <v>104.267</v>
      </c>
      <c r="M209" s="25" t="s">
        <v>186</v>
      </c>
    </row>
    <row r="210" spans="1:13" outlineLevel="2" x14ac:dyDescent="0.25">
      <c r="A210" s="1" t="e">
        <f t="shared" si="40"/>
        <v>#REF!</v>
      </c>
      <c r="B210" s="2" t="s">
        <v>132</v>
      </c>
      <c r="C210" s="4"/>
      <c r="D210" s="4" t="s">
        <v>16</v>
      </c>
      <c r="E210" s="25">
        <v>27.975999999999999</v>
      </c>
      <c r="F210" s="72" t="s">
        <v>237</v>
      </c>
      <c r="G210" s="25">
        <f>L210</f>
        <v>57.238999999999997</v>
      </c>
      <c r="H210" s="25">
        <f t="shared" si="39"/>
        <v>0</v>
      </c>
      <c r="I210" s="25"/>
      <c r="J210" s="25"/>
      <c r="K210" s="26"/>
      <c r="L210" s="25">
        <v>57.238999999999997</v>
      </c>
      <c r="M210" s="25" t="s">
        <v>186</v>
      </c>
    </row>
    <row r="211" spans="1:13" outlineLevel="2" x14ac:dyDescent="0.25">
      <c r="A211" s="1" t="e">
        <f t="shared" si="40"/>
        <v>#REF!</v>
      </c>
      <c r="B211" s="2" t="s">
        <v>133</v>
      </c>
      <c r="C211" s="4"/>
      <c r="D211" s="4" t="s">
        <v>16</v>
      </c>
      <c r="E211" s="25">
        <v>27.975999999999999</v>
      </c>
      <c r="F211" s="72" t="s">
        <v>237</v>
      </c>
      <c r="G211" s="25">
        <f>L211</f>
        <v>42.148000000000003</v>
      </c>
      <c r="H211" s="25">
        <f t="shared" si="39"/>
        <v>0</v>
      </c>
      <c r="I211" s="25"/>
      <c r="J211" s="25"/>
      <c r="K211" s="26"/>
      <c r="L211" s="25">
        <v>42.148000000000003</v>
      </c>
      <c r="M211" s="25" t="s">
        <v>186</v>
      </c>
    </row>
    <row r="212" spans="1:13" outlineLevel="2" x14ac:dyDescent="0.25">
      <c r="A212" s="1" t="e">
        <f t="shared" si="40"/>
        <v>#REF!</v>
      </c>
      <c r="B212" s="2" t="s">
        <v>134</v>
      </c>
      <c r="C212" s="4"/>
      <c r="D212" s="4" t="s">
        <v>16</v>
      </c>
      <c r="E212" s="25">
        <v>27.975999999999999</v>
      </c>
      <c r="F212" s="72" t="s">
        <v>237</v>
      </c>
      <c r="G212" s="25">
        <f>L212</f>
        <v>28.62</v>
      </c>
      <c r="H212" s="25">
        <f t="shared" si="39"/>
        <v>0</v>
      </c>
      <c r="I212" s="25"/>
      <c r="J212" s="25"/>
      <c r="K212" s="26"/>
      <c r="L212" s="25">
        <v>28.62</v>
      </c>
      <c r="M212" s="25" t="s">
        <v>18</v>
      </c>
    </row>
    <row r="213" spans="1:13" outlineLevel="2" x14ac:dyDescent="0.25">
      <c r="A213" s="1" t="e">
        <f t="shared" si="40"/>
        <v>#REF!</v>
      </c>
      <c r="B213" s="2" t="s">
        <v>87</v>
      </c>
      <c r="C213" s="4"/>
      <c r="D213" s="4" t="s">
        <v>16</v>
      </c>
      <c r="E213" s="25">
        <v>20</v>
      </c>
      <c r="F213" s="72" t="s">
        <v>237</v>
      </c>
      <c r="G213" s="25">
        <v>20</v>
      </c>
      <c r="H213" s="25">
        <f>I213+J213</f>
        <v>0</v>
      </c>
      <c r="I213" s="25"/>
      <c r="J213" s="25"/>
      <c r="K213" s="25"/>
      <c r="L213" s="25">
        <v>20</v>
      </c>
      <c r="M213" s="25" t="s">
        <v>18</v>
      </c>
    </row>
    <row r="214" spans="1:13" outlineLevel="2" x14ac:dyDescent="0.25">
      <c r="A214" s="1" t="e">
        <f t="shared" si="40"/>
        <v>#REF!</v>
      </c>
      <c r="B214" s="2" t="s">
        <v>190</v>
      </c>
      <c r="C214" s="7"/>
      <c r="D214" s="4" t="s">
        <v>20</v>
      </c>
      <c r="E214" s="25">
        <v>280.05399999999997</v>
      </c>
      <c r="F214" s="72" t="s">
        <v>237</v>
      </c>
      <c r="G214" s="25">
        <v>280.05399999999997</v>
      </c>
      <c r="H214" s="25">
        <f>I214+J214</f>
        <v>0</v>
      </c>
      <c r="I214" s="25"/>
      <c r="J214" s="25"/>
      <c r="K214" s="25"/>
      <c r="L214" s="25">
        <f>G214</f>
        <v>280.05399999999997</v>
      </c>
      <c r="M214" s="25" t="s">
        <v>18</v>
      </c>
    </row>
    <row r="215" spans="1:13" outlineLevel="2" x14ac:dyDescent="0.25">
      <c r="A215" s="1" t="e">
        <f t="shared" si="40"/>
        <v>#REF!</v>
      </c>
      <c r="B215" s="2" t="s">
        <v>191</v>
      </c>
      <c r="C215" s="7"/>
      <c r="D215" s="4" t="s">
        <v>20</v>
      </c>
      <c r="E215" s="25">
        <v>292.22899999999998</v>
      </c>
      <c r="F215" s="72" t="s">
        <v>237</v>
      </c>
      <c r="G215" s="25">
        <v>292.22899999999998</v>
      </c>
      <c r="H215" s="25">
        <f>I215+J215</f>
        <v>0</v>
      </c>
      <c r="I215" s="25"/>
      <c r="J215" s="25"/>
      <c r="K215" s="25"/>
      <c r="L215" s="25">
        <f>G215</f>
        <v>292.22899999999998</v>
      </c>
      <c r="M215" s="25" t="s">
        <v>18</v>
      </c>
    </row>
    <row r="216" spans="1:13" outlineLevel="2" x14ac:dyDescent="0.25">
      <c r="A216" s="1" t="e">
        <f t="shared" si="40"/>
        <v>#REF!</v>
      </c>
      <c r="B216" s="2" t="s">
        <v>192</v>
      </c>
      <c r="C216" s="7"/>
      <c r="D216" s="4" t="s">
        <v>36</v>
      </c>
      <c r="E216" s="25">
        <v>155.67599999999999</v>
      </c>
      <c r="F216" s="72" t="s">
        <v>237</v>
      </c>
      <c r="G216" s="25">
        <v>155.67599999999999</v>
      </c>
      <c r="H216" s="25">
        <f>I216+J216</f>
        <v>0</v>
      </c>
      <c r="I216" s="25"/>
      <c r="J216" s="25"/>
      <c r="K216" s="25"/>
      <c r="L216" s="25">
        <f>G216</f>
        <v>155.67599999999999</v>
      </c>
      <c r="M216" s="25" t="s">
        <v>18</v>
      </c>
    </row>
    <row r="217" spans="1:13" outlineLevel="2" x14ac:dyDescent="0.25">
      <c r="A217" s="1" t="e">
        <f>#REF!+1</f>
        <v>#REF!</v>
      </c>
      <c r="B217" s="55" t="s">
        <v>198</v>
      </c>
      <c r="C217" s="7"/>
      <c r="D217" s="4" t="s">
        <v>16</v>
      </c>
      <c r="E217" s="25">
        <v>75.0959</v>
      </c>
      <c r="F217" s="72" t="s">
        <v>237</v>
      </c>
      <c r="G217" s="25">
        <v>75.0959</v>
      </c>
      <c r="H217" s="25"/>
      <c r="I217" s="25"/>
      <c r="J217" s="25"/>
      <c r="K217" s="25"/>
      <c r="L217" s="25">
        <v>75.0959</v>
      </c>
      <c r="M217" s="25"/>
    </row>
    <row r="218" spans="1:13" outlineLevel="2" x14ac:dyDescent="0.25">
      <c r="A218" s="1" t="e">
        <f t="shared" si="40"/>
        <v>#REF!</v>
      </c>
      <c r="B218" s="56" t="s">
        <v>199</v>
      </c>
      <c r="C218" s="7"/>
      <c r="D218" s="4" t="s">
        <v>16</v>
      </c>
      <c r="E218" s="25">
        <v>53.150959999999998</v>
      </c>
      <c r="F218" s="72" t="s">
        <v>237</v>
      </c>
      <c r="G218" s="25">
        <v>53.150959999999998</v>
      </c>
      <c r="H218" s="25"/>
      <c r="I218" s="25"/>
      <c r="J218" s="25"/>
      <c r="K218" s="25"/>
      <c r="L218" s="25">
        <v>53.150959999999998</v>
      </c>
      <c r="M218" s="25"/>
    </row>
    <row r="219" spans="1:13" ht="30" outlineLevel="2" x14ac:dyDescent="0.25">
      <c r="A219" s="1" t="e">
        <f t="shared" si="40"/>
        <v>#REF!</v>
      </c>
      <c r="B219" s="56" t="s">
        <v>200</v>
      </c>
      <c r="C219" s="7"/>
      <c r="D219" s="4" t="s">
        <v>16</v>
      </c>
      <c r="E219" s="25">
        <v>199.97435999999999</v>
      </c>
      <c r="F219" s="72" t="s">
        <v>237</v>
      </c>
      <c r="G219" s="25">
        <v>199.97435999999999</v>
      </c>
      <c r="H219" s="25"/>
      <c r="I219" s="25"/>
      <c r="J219" s="25"/>
      <c r="K219" s="25"/>
      <c r="L219" s="25">
        <v>199.97435999999999</v>
      </c>
      <c r="M219" s="25"/>
    </row>
    <row r="220" spans="1:13" ht="30" outlineLevel="2" x14ac:dyDescent="0.25">
      <c r="A220" s="1" t="e">
        <f t="shared" si="40"/>
        <v>#REF!</v>
      </c>
      <c r="B220" s="56" t="s">
        <v>201</v>
      </c>
      <c r="C220" s="7"/>
      <c r="D220" s="4" t="s">
        <v>16</v>
      </c>
      <c r="E220" s="25">
        <v>73.325519999999997</v>
      </c>
      <c r="F220" s="72" t="s">
        <v>237</v>
      </c>
      <c r="G220" s="25">
        <v>73.325519999999997</v>
      </c>
      <c r="H220" s="25"/>
      <c r="I220" s="25"/>
      <c r="J220" s="25"/>
      <c r="K220" s="25"/>
      <c r="L220" s="25">
        <v>73.325519999999997</v>
      </c>
      <c r="M220" s="25"/>
    </row>
    <row r="221" spans="1:13" ht="28.5" customHeight="1" x14ac:dyDescent="0.25">
      <c r="A221" s="1" t="e">
        <f t="shared" si="40"/>
        <v>#REF!</v>
      </c>
      <c r="B221" s="56" t="s">
        <v>202</v>
      </c>
      <c r="C221" s="7"/>
      <c r="D221" s="4" t="s">
        <v>16</v>
      </c>
      <c r="E221" s="25">
        <v>61.192149999999998</v>
      </c>
      <c r="F221" s="72" t="s">
        <v>237</v>
      </c>
      <c r="G221" s="25">
        <v>61.192149999999998</v>
      </c>
      <c r="H221" s="25"/>
      <c r="I221" s="25"/>
      <c r="J221" s="25"/>
      <c r="K221" s="25"/>
      <c r="L221" s="25">
        <v>61.192149999999998</v>
      </c>
      <c r="M221" s="25"/>
    </row>
    <row r="222" spans="1:13" ht="28.5" customHeight="1" x14ac:dyDescent="0.25">
      <c r="A222" s="110" t="e">
        <f t="shared" si="40"/>
        <v>#REF!</v>
      </c>
      <c r="B222" s="2" t="s">
        <v>232</v>
      </c>
      <c r="C222" s="4" t="s">
        <v>217</v>
      </c>
      <c r="D222" s="4" t="s">
        <v>16</v>
      </c>
      <c r="E222" s="124">
        <v>125.2</v>
      </c>
      <c r="F222" s="109">
        <v>2021</v>
      </c>
      <c r="G222" s="64">
        <f t="shared" ref="G222" si="41">H222+K222+L222+M222</f>
        <v>125.2</v>
      </c>
      <c r="H222" s="51"/>
      <c r="I222" s="51"/>
      <c r="J222" s="51"/>
      <c r="K222" s="51"/>
      <c r="L222" s="64">
        <f t="shared" ref="L222" si="42">E222</f>
        <v>125.2</v>
      </c>
      <c r="M222" s="51"/>
    </row>
    <row r="223" spans="1:13" outlineLevel="2" x14ac:dyDescent="0.25">
      <c r="A223" s="1"/>
      <c r="B223" s="2" t="s">
        <v>247</v>
      </c>
      <c r="C223" s="4" t="s">
        <v>214</v>
      </c>
      <c r="D223" s="4" t="s">
        <v>16</v>
      </c>
      <c r="E223" s="51">
        <v>767.23900000000003</v>
      </c>
      <c r="F223" s="72" t="s">
        <v>237</v>
      </c>
      <c r="G223" s="51">
        <f>E223</f>
        <v>767.23900000000003</v>
      </c>
      <c r="H223" s="69">
        <f t="shared" ref="H223" si="43">I223+J223</f>
        <v>0</v>
      </c>
      <c r="I223" s="51"/>
      <c r="J223" s="51"/>
      <c r="K223" s="51"/>
      <c r="L223" s="51">
        <f>G223</f>
        <v>767.23900000000003</v>
      </c>
      <c r="M223" s="51"/>
    </row>
    <row r="224" spans="1:13" ht="24" customHeight="1" outlineLevel="2" x14ac:dyDescent="0.25">
      <c r="A224" s="86"/>
      <c r="B224" s="87" t="s">
        <v>311</v>
      </c>
      <c r="C224" s="4"/>
      <c r="D224" s="4" t="s">
        <v>279</v>
      </c>
      <c r="E224" s="51" t="s">
        <v>18</v>
      </c>
      <c r="F224" s="93" t="s">
        <v>237</v>
      </c>
      <c r="G224" s="51"/>
      <c r="H224" s="69"/>
      <c r="I224" s="51"/>
      <c r="J224" s="51"/>
      <c r="K224" s="51"/>
      <c r="L224" s="51"/>
      <c r="M224" s="51"/>
    </row>
    <row r="225" spans="1:13" outlineLevel="2" x14ac:dyDescent="0.25">
      <c r="A225" s="96">
        <f t="shared" ref="A225" si="44">A224+1</f>
        <v>1</v>
      </c>
      <c r="B225" s="2" t="s">
        <v>308</v>
      </c>
      <c r="C225" s="99"/>
      <c r="D225" s="4" t="s">
        <v>20</v>
      </c>
      <c r="E225" s="25" t="s">
        <v>18</v>
      </c>
      <c r="F225" s="101" t="s">
        <v>237</v>
      </c>
      <c r="G225" s="95">
        <v>103</v>
      </c>
      <c r="H225" s="95">
        <f t="shared" ref="H225" si="45">I225+J225</f>
        <v>0</v>
      </c>
      <c r="I225" s="95"/>
      <c r="J225" s="95"/>
      <c r="K225" s="100">
        <v>82.4</v>
      </c>
      <c r="L225" s="95">
        <v>20.6</v>
      </c>
      <c r="M225" s="95" t="s">
        <v>18</v>
      </c>
    </row>
    <row r="226" spans="1:13" s="47" customFormat="1" ht="28.5" customHeight="1" outlineLevel="1" x14ac:dyDescent="0.25">
      <c r="A226" s="136" t="s">
        <v>98</v>
      </c>
      <c r="B226" s="137"/>
      <c r="C226" s="18"/>
      <c r="D226" s="18"/>
      <c r="E226" s="27"/>
      <c r="F226" s="19"/>
      <c r="G226" s="27"/>
      <c r="H226" s="27"/>
      <c r="I226" s="27"/>
      <c r="J226" s="27"/>
      <c r="K226" s="27"/>
      <c r="L226" s="27"/>
      <c r="M226" s="25"/>
    </row>
    <row r="227" spans="1:13" ht="28.5" customHeight="1" outlineLevel="2" x14ac:dyDescent="0.25">
      <c r="A227" s="42"/>
      <c r="B227" s="42" t="s">
        <v>99</v>
      </c>
      <c r="C227" s="43"/>
      <c r="D227" s="43"/>
      <c r="E227" s="44"/>
      <c r="F227" s="45"/>
      <c r="G227" s="44"/>
      <c r="H227" s="44"/>
      <c r="I227" s="44"/>
      <c r="J227" s="44"/>
      <c r="K227" s="44"/>
      <c r="L227" s="44"/>
      <c r="M227" s="46"/>
    </row>
    <row r="228" spans="1:13" ht="30" outlineLevel="2" x14ac:dyDescent="0.25">
      <c r="A228" s="1" t="e">
        <f>A222+1</f>
        <v>#REF!</v>
      </c>
      <c r="B228" s="2" t="s">
        <v>322</v>
      </c>
      <c r="C228" s="4"/>
      <c r="D228" s="4" t="s">
        <v>16</v>
      </c>
      <c r="E228" s="74">
        <v>67620.673999999999</v>
      </c>
      <c r="F228" s="3" t="s">
        <v>266</v>
      </c>
      <c r="G228" s="25">
        <f>H228+L228</f>
        <v>67620.673999999999</v>
      </c>
      <c r="H228" s="25">
        <f>I228+J228</f>
        <v>60858.606599999999</v>
      </c>
      <c r="I228" s="25"/>
      <c r="J228" s="25">
        <f>E228-L228</f>
        <v>60858.606599999999</v>
      </c>
      <c r="K228" s="25"/>
      <c r="L228" s="25">
        <f>E228*0.1</f>
        <v>6762.0673999999999</v>
      </c>
      <c r="M228" s="25" t="s">
        <v>18</v>
      </c>
    </row>
    <row r="229" spans="1:13" ht="30" outlineLevel="2" x14ac:dyDescent="0.25">
      <c r="A229" s="1" t="e">
        <f>A228+1</f>
        <v>#REF!</v>
      </c>
      <c r="B229" s="2" t="s">
        <v>268</v>
      </c>
      <c r="C229" s="4"/>
      <c r="D229" s="4" t="s">
        <v>16</v>
      </c>
      <c r="E229" s="25">
        <v>44913.764000000003</v>
      </c>
      <c r="F229" s="72" t="s">
        <v>269</v>
      </c>
      <c r="G229" s="25">
        <f>H229+L229</f>
        <v>44913.764000000003</v>
      </c>
      <c r="H229" s="25">
        <f>I229+J229</f>
        <v>41261.984000000004</v>
      </c>
      <c r="I229" s="25">
        <f>E229-L229</f>
        <v>41261.984000000004</v>
      </c>
      <c r="J229" s="25"/>
      <c r="K229" s="25"/>
      <c r="L229" s="25">
        <v>3651.78</v>
      </c>
      <c r="M229" s="25" t="s">
        <v>186</v>
      </c>
    </row>
    <row r="230" spans="1:13" ht="30" outlineLevel="2" x14ac:dyDescent="0.25">
      <c r="A230" s="1" t="e">
        <f>#REF!+1</f>
        <v>#REF!</v>
      </c>
      <c r="B230" s="2" t="s">
        <v>323</v>
      </c>
      <c r="C230" s="4"/>
      <c r="D230" s="4" t="s">
        <v>16</v>
      </c>
      <c r="E230" s="25">
        <v>19700</v>
      </c>
      <c r="F230" s="72">
        <v>2021</v>
      </c>
      <c r="G230" s="25">
        <v>13863.268</v>
      </c>
      <c r="H230" s="25">
        <f t="shared" ref="H230:H236" si="46">I230+J230</f>
        <v>0</v>
      </c>
      <c r="I230" s="25"/>
      <c r="J230" s="25"/>
      <c r="K230" s="25"/>
      <c r="L230" s="25">
        <v>2310.5450000000001</v>
      </c>
      <c r="M230" s="25">
        <v>7218.3159999999998</v>
      </c>
    </row>
    <row r="231" spans="1:13" ht="30" outlineLevel="2" x14ac:dyDescent="0.25">
      <c r="A231" s="1" t="e">
        <f t="shared" ref="A231:A235" si="47">A230+1</f>
        <v>#REF!</v>
      </c>
      <c r="B231" s="2" t="s">
        <v>251</v>
      </c>
      <c r="C231" s="4"/>
      <c r="D231" s="4" t="s">
        <v>16</v>
      </c>
      <c r="E231" s="25">
        <v>14500</v>
      </c>
      <c r="F231" s="3">
        <v>2021</v>
      </c>
      <c r="G231" s="25">
        <v>8661.9789999999994</v>
      </c>
      <c r="H231" s="25">
        <f t="shared" si="46"/>
        <v>0</v>
      </c>
      <c r="I231" s="25"/>
      <c r="J231" s="25"/>
      <c r="K231" s="25"/>
      <c r="L231" s="25">
        <v>1443.663</v>
      </c>
      <c r="M231" s="25" t="s">
        <v>18</v>
      </c>
    </row>
    <row r="232" spans="1:13" outlineLevel="2" x14ac:dyDescent="0.25">
      <c r="A232" s="1" t="e">
        <f>#REF!+1</f>
        <v>#REF!</v>
      </c>
      <c r="B232" s="2" t="s">
        <v>321</v>
      </c>
      <c r="C232" s="7"/>
      <c r="D232" s="4" t="s">
        <v>20</v>
      </c>
      <c r="E232" s="25">
        <v>1500</v>
      </c>
      <c r="F232" s="101" t="s">
        <v>237</v>
      </c>
      <c r="G232" s="25">
        <v>1500</v>
      </c>
      <c r="H232" s="25">
        <f t="shared" si="46"/>
        <v>0</v>
      </c>
      <c r="I232" s="25"/>
      <c r="J232" s="25"/>
      <c r="K232" s="25">
        <v>750</v>
      </c>
      <c r="L232" s="25">
        <v>750</v>
      </c>
      <c r="M232" s="25" t="s">
        <v>18</v>
      </c>
    </row>
    <row r="233" spans="1:13" ht="30" outlineLevel="2" x14ac:dyDescent="0.25">
      <c r="A233" s="1" t="e">
        <f t="shared" si="47"/>
        <v>#REF!</v>
      </c>
      <c r="B233" s="2" t="s">
        <v>258</v>
      </c>
      <c r="C233" s="7"/>
      <c r="D233" s="4" t="s">
        <v>36</v>
      </c>
      <c r="E233" s="25">
        <v>3573.3</v>
      </c>
      <c r="F233" s="3">
        <v>2021</v>
      </c>
      <c r="G233" s="25">
        <v>1500</v>
      </c>
      <c r="H233" s="25">
        <f t="shared" si="46"/>
        <v>0</v>
      </c>
      <c r="I233" s="25"/>
      <c r="J233" s="25"/>
      <c r="K233" s="25">
        <v>750</v>
      </c>
      <c r="L233" s="25">
        <v>750</v>
      </c>
      <c r="M233" s="25" t="s">
        <v>18</v>
      </c>
    </row>
    <row r="234" spans="1:13" ht="30" outlineLevel="2" x14ac:dyDescent="0.25">
      <c r="A234" s="1" t="e">
        <f>#REF!+1</f>
        <v>#REF!</v>
      </c>
      <c r="B234" s="2" t="s">
        <v>106</v>
      </c>
      <c r="C234" s="4"/>
      <c r="D234" s="4" t="s">
        <v>16</v>
      </c>
      <c r="E234" s="25">
        <v>44.55</v>
      </c>
      <c r="F234" s="3">
        <v>2020</v>
      </c>
      <c r="G234" s="25">
        <v>44.55</v>
      </c>
      <c r="H234" s="25">
        <f t="shared" si="46"/>
        <v>0</v>
      </c>
      <c r="I234" s="25"/>
      <c r="J234" s="25"/>
      <c r="K234" s="25"/>
      <c r="L234" s="25">
        <v>44.55</v>
      </c>
      <c r="M234" s="25">
        <f>E235-L235</f>
        <v>147766.976</v>
      </c>
    </row>
    <row r="235" spans="1:13" outlineLevel="2" x14ac:dyDescent="0.25">
      <c r="A235" s="1" t="e">
        <f t="shared" si="47"/>
        <v>#REF!</v>
      </c>
      <c r="B235" s="16" t="s">
        <v>260</v>
      </c>
      <c r="C235" s="4"/>
      <c r="D235" s="4" t="s">
        <v>16</v>
      </c>
      <c r="E235" s="25">
        <f>158216.75+307+123</f>
        <v>158646.75</v>
      </c>
      <c r="F235" s="3" t="s">
        <v>17</v>
      </c>
      <c r="G235" s="25">
        <v>0</v>
      </c>
      <c r="H235" s="25">
        <f t="shared" si="46"/>
        <v>0</v>
      </c>
      <c r="I235" s="25"/>
      <c r="J235" s="25"/>
      <c r="K235" s="25"/>
      <c r="L235" s="25">
        <v>10879.773999999999</v>
      </c>
      <c r="M235" s="25" t="s">
        <v>18</v>
      </c>
    </row>
    <row r="236" spans="1:13" ht="30" outlineLevel="2" x14ac:dyDescent="0.25">
      <c r="A236" s="1" t="e">
        <f>#REF!+1</f>
        <v>#REF!</v>
      </c>
      <c r="B236" s="2" t="s">
        <v>135</v>
      </c>
      <c r="C236" s="4"/>
      <c r="D236" s="4" t="s">
        <v>16</v>
      </c>
      <c r="E236" s="25">
        <v>59.972000000000001</v>
      </c>
      <c r="F236" s="3">
        <v>2020</v>
      </c>
      <c r="G236" s="25">
        <f t="shared" ref="G236" si="48">H236+L236</f>
        <v>59.972000000000001</v>
      </c>
      <c r="H236" s="25">
        <f t="shared" si="46"/>
        <v>0</v>
      </c>
      <c r="I236" s="25"/>
      <c r="J236" s="25"/>
      <c r="K236" s="25"/>
      <c r="L236" s="25">
        <v>59.972000000000001</v>
      </c>
      <c r="M236" s="25" t="s">
        <v>18</v>
      </c>
    </row>
    <row r="237" spans="1:13" ht="45" outlineLevel="2" x14ac:dyDescent="0.25">
      <c r="A237" s="1"/>
      <c r="B237" s="2" t="s">
        <v>249</v>
      </c>
      <c r="C237" s="4" t="s">
        <v>239</v>
      </c>
      <c r="D237" s="4" t="s">
        <v>240</v>
      </c>
      <c r="E237" s="51">
        <f>6881.156-2579.9</f>
        <v>4301.2559999999994</v>
      </c>
      <c r="F237" s="72" t="s">
        <v>237</v>
      </c>
      <c r="G237" s="51">
        <f>E237</f>
        <v>4301.2559999999994</v>
      </c>
      <c r="H237" s="69">
        <f t="shared" ref="H237" si="49">I237+J237</f>
        <v>0</v>
      </c>
      <c r="I237" s="51"/>
      <c r="J237" s="51"/>
      <c r="K237" s="51"/>
      <c r="L237" s="51">
        <f>G237</f>
        <v>4301.2559999999994</v>
      </c>
      <c r="M237" s="51"/>
    </row>
    <row r="238" spans="1:13" outlineLevel="2" x14ac:dyDescent="0.25">
      <c r="A238" s="1"/>
      <c r="B238" s="2" t="s">
        <v>264</v>
      </c>
      <c r="C238" s="4"/>
      <c r="D238" s="4" t="s">
        <v>240</v>
      </c>
      <c r="E238" s="51">
        <v>49700</v>
      </c>
      <c r="F238" s="66">
        <v>2021</v>
      </c>
      <c r="G238" s="51"/>
      <c r="H238" s="69"/>
      <c r="I238" s="51"/>
      <c r="J238" s="51"/>
      <c r="K238" s="51"/>
      <c r="L238" s="51"/>
      <c r="M238" s="51"/>
    </row>
    <row r="239" spans="1:13" ht="30" outlineLevel="2" x14ac:dyDescent="0.25">
      <c r="A239" s="1"/>
      <c r="B239" s="2" t="s">
        <v>265</v>
      </c>
      <c r="C239" s="4"/>
      <c r="D239" s="4" t="s">
        <v>240</v>
      </c>
      <c r="E239" s="51">
        <v>49.9</v>
      </c>
      <c r="F239" s="66">
        <v>2021</v>
      </c>
      <c r="G239" s="51"/>
      <c r="H239" s="69"/>
      <c r="I239" s="51"/>
      <c r="J239" s="51"/>
      <c r="K239" s="51"/>
      <c r="L239" s="51"/>
      <c r="M239" s="51"/>
    </row>
    <row r="240" spans="1:13" ht="30" outlineLevel="2" x14ac:dyDescent="0.25">
      <c r="A240" s="1"/>
      <c r="B240" s="2" t="s">
        <v>259</v>
      </c>
      <c r="C240" s="4"/>
      <c r="D240" s="4" t="s">
        <v>257</v>
      </c>
      <c r="E240" s="51">
        <v>3960</v>
      </c>
      <c r="F240" s="66">
        <v>2021</v>
      </c>
      <c r="G240" s="51"/>
      <c r="H240" s="69"/>
      <c r="I240" s="51"/>
      <c r="J240" s="51"/>
      <c r="K240" s="51"/>
      <c r="L240" s="51"/>
      <c r="M240" s="51"/>
    </row>
    <row r="241" spans="1:13" ht="30" outlineLevel="2" x14ac:dyDescent="0.25">
      <c r="A241" s="80"/>
      <c r="B241" s="2" t="s">
        <v>271</v>
      </c>
      <c r="C241" s="4"/>
      <c r="D241" s="4" t="s">
        <v>254</v>
      </c>
      <c r="E241" s="51">
        <v>1728.364</v>
      </c>
      <c r="F241" s="79" t="s">
        <v>237</v>
      </c>
      <c r="G241" s="51"/>
      <c r="H241" s="69"/>
      <c r="I241" s="51"/>
      <c r="J241" s="51"/>
      <c r="K241" s="51"/>
      <c r="L241" s="51"/>
      <c r="M241" s="51"/>
    </row>
    <row r="242" spans="1:13" ht="30" outlineLevel="2" x14ac:dyDescent="0.25">
      <c r="A242" s="80"/>
      <c r="B242" s="2" t="s">
        <v>278</v>
      </c>
      <c r="C242" s="4"/>
      <c r="D242" s="4" t="s">
        <v>254</v>
      </c>
      <c r="E242" s="51">
        <v>65249.635000000002</v>
      </c>
      <c r="F242" s="79" t="s">
        <v>237</v>
      </c>
      <c r="G242" s="51"/>
      <c r="H242" s="69"/>
      <c r="I242" s="51"/>
      <c r="J242" s="51"/>
      <c r="K242" s="51"/>
      <c r="L242" s="51"/>
      <c r="M242" s="51"/>
    </row>
    <row r="243" spans="1:13" outlineLevel="2" x14ac:dyDescent="0.25">
      <c r="A243" s="80"/>
      <c r="B243" s="2" t="s">
        <v>283</v>
      </c>
      <c r="C243" s="4"/>
      <c r="D243" s="4" t="s">
        <v>279</v>
      </c>
      <c r="E243" s="51" t="s">
        <v>18</v>
      </c>
      <c r="F243" s="84" t="s">
        <v>237</v>
      </c>
      <c r="G243" s="51"/>
      <c r="H243" s="69"/>
      <c r="I243" s="51"/>
      <c r="J243" s="51"/>
      <c r="K243" s="51"/>
      <c r="L243" s="51"/>
      <c r="M243" s="51"/>
    </row>
    <row r="244" spans="1:13" outlineLevel="2" x14ac:dyDescent="0.25">
      <c r="A244" s="85"/>
      <c r="B244" s="2" t="s">
        <v>284</v>
      </c>
      <c r="C244" s="4"/>
      <c r="D244" s="4" t="s">
        <v>279</v>
      </c>
      <c r="E244" s="51" t="s">
        <v>18</v>
      </c>
      <c r="F244" s="84" t="s">
        <v>237</v>
      </c>
      <c r="G244" s="51"/>
      <c r="H244" s="69"/>
      <c r="I244" s="51"/>
      <c r="J244" s="51"/>
      <c r="K244" s="51"/>
      <c r="L244" s="51"/>
      <c r="M244" s="51"/>
    </row>
    <row r="245" spans="1:13" outlineLevel="2" x14ac:dyDescent="0.25">
      <c r="A245" s="85"/>
      <c r="B245" s="2" t="s">
        <v>294</v>
      </c>
      <c r="C245" s="4"/>
      <c r="D245" s="4" t="s">
        <v>257</v>
      </c>
      <c r="E245" s="51">
        <v>2749.2260000000001</v>
      </c>
      <c r="F245" s="84" t="s">
        <v>237</v>
      </c>
      <c r="G245" s="51"/>
      <c r="H245" s="69"/>
      <c r="I245" s="51"/>
      <c r="J245" s="51"/>
      <c r="K245" s="51"/>
      <c r="L245" s="51"/>
      <c r="M245" s="51"/>
    </row>
    <row r="246" spans="1:13" ht="30" outlineLevel="2" x14ac:dyDescent="0.25">
      <c r="A246" s="102"/>
      <c r="B246" s="2" t="s">
        <v>318</v>
      </c>
      <c r="C246" s="4"/>
      <c r="D246" s="4" t="s">
        <v>16</v>
      </c>
      <c r="E246" s="51">
        <v>12970.687</v>
      </c>
      <c r="F246" s="101" t="s">
        <v>237</v>
      </c>
      <c r="G246" s="51"/>
      <c r="H246" s="69"/>
      <c r="I246" s="51"/>
      <c r="J246" s="51"/>
      <c r="K246" s="51"/>
      <c r="L246" s="51"/>
      <c r="M246" s="51"/>
    </row>
    <row r="247" spans="1:13" ht="30" outlineLevel="2" x14ac:dyDescent="0.25">
      <c r="A247" s="102"/>
      <c r="B247" s="2" t="s">
        <v>319</v>
      </c>
      <c r="C247" s="4"/>
      <c r="D247" s="4" t="s">
        <v>36</v>
      </c>
      <c r="E247" s="51">
        <v>10543.82</v>
      </c>
      <c r="F247" s="101" t="s">
        <v>237</v>
      </c>
      <c r="G247" s="51"/>
      <c r="H247" s="69"/>
      <c r="I247" s="51"/>
      <c r="J247" s="51"/>
      <c r="K247" s="51"/>
      <c r="L247" s="51"/>
      <c r="M247" s="51"/>
    </row>
    <row r="248" spans="1:13" ht="30" outlineLevel="2" x14ac:dyDescent="0.25">
      <c r="A248" s="102"/>
      <c r="B248" s="2" t="s">
        <v>315</v>
      </c>
      <c r="C248" s="4"/>
      <c r="D248" s="4" t="s">
        <v>289</v>
      </c>
      <c r="E248" s="51">
        <v>27305.023000000001</v>
      </c>
      <c r="F248" s="101" t="s">
        <v>237</v>
      </c>
      <c r="G248" s="51"/>
      <c r="H248" s="69"/>
      <c r="I248" s="51"/>
      <c r="J248" s="51"/>
      <c r="K248" s="51"/>
      <c r="L248" s="51"/>
      <c r="M248" s="51"/>
    </row>
    <row r="249" spans="1:13" outlineLevel="2" x14ac:dyDescent="0.25">
      <c r="A249" s="102"/>
      <c r="B249" s="2" t="s">
        <v>324</v>
      </c>
      <c r="C249" s="4"/>
      <c r="D249" s="4" t="s">
        <v>254</v>
      </c>
      <c r="E249" s="51">
        <v>1499</v>
      </c>
      <c r="F249" s="101" t="s">
        <v>237</v>
      </c>
      <c r="G249" s="51"/>
      <c r="H249" s="69"/>
      <c r="I249" s="51"/>
      <c r="J249" s="51"/>
      <c r="K249" s="51"/>
      <c r="L249" s="51"/>
      <c r="M249" s="51"/>
    </row>
    <row r="250" spans="1:13" ht="30" outlineLevel="2" x14ac:dyDescent="0.25">
      <c r="A250" s="102"/>
      <c r="B250" s="2" t="s">
        <v>327</v>
      </c>
      <c r="C250" s="4"/>
      <c r="D250" s="4" t="s">
        <v>254</v>
      </c>
      <c r="E250" s="51">
        <v>850</v>
      </c>
      <c r="F250" s="101" t="s">
        <v>237</v>
      </c>
      <c r="G250" s="51"/>
      <c r="H250" s="69"/>
      <c r="I250" s="51"/>
      <c r="J250" s="51"/>
      <c r="K250" s="51"/>
      <c r="L250" s="51"/>
      <c r="M250" s="51"/>
    </row>
    <row r="251" spans="1:13" ht="30" outlineLevel="2" x14ac:dyDescent="0.25">
      <c r="A251" s="102"/>
      <c r="B251" s="2" t="s">
        <v>332</v>
      </c>
      <c r="C251" s="4"/>
      <c r="D251" s="4" t="s">
        <v>254</v>
      </c>
      <c r="E251" s="51">
        <v>70</v>
      </c>
      <c r="F251" s="101" t="s">
        <v>237</v>
      </c>
      <c r="G251" s="51"/>
      <c r="H251" s="69"/>
      <c r="I251" s="51"/>
      <c r="J251" s="51"/>
      <c r="K251" s="51"/>
      <c r="L251" s="51"/>
      <c r="M251" s="51"/>
    </row>
    <row r="252" spans="1:13" ht="33" customHeight="1" outlineLevel="2" x14ac:dyDescent="0.25">
      <c r="A252" s="29"/>
      <c r="B252" s="30" t="s">
        <v>107</v>
      </c>
      <c r="C252" s="31"/>
      <c r="D252" s="31"/>
      <c r="E252" s="41"/>
      <c r="F252" s="40"/>
      <c r="G252" s="41"/>
      <c r="H252" s="41"/>
      <c r="I252" s="41"/>
      <c r="J252" s="41"/>
      <c r="K252" s="41"/>
      <c r="L252" s="41"/>
      <c r="M252" s="25" t="s">
        <v>18</v>
      </c>
    </row>
    <row r="253" spans="1:13" outlineLevel="2" x14ac:dyDescent="0.25">
      <c r="A253" s="1" t="e">
        <f>#REF!+1</f>
        <v>#REF!</v>
      </c>
      <c r="B253" s="2" t="s">
        <v>359</v>
      </c>
      <c r="C253" s="7"/>
      <c r="D253" s="4" t="s">
        <v>20</v>
      </c>
      <c r="E253" s="25">
        <v>400</v>
      </c>
      <c r="F253" s="101" t="s">
        <v>237</v>
      </c>
      <c r="G253" s="26">
        <f>H253+K253+L253</f>
        <v>400</v>
      </c>
      <c r="H253" s="25">
        <f>I253+J253</f>
        <v>0</v>
      </c>
      <c r="I253" s="25"/>
      <c r="J253" s="25"/>
      <c r="K253" s="25">
        <v>320</v>
      </c>
      <c r="L253" s="25">
        <v>80</v>
      </c>
      <c r="M253" s="25" t="s">
        <v>18</v>
      </c>
    </row>
    <row r="254" spans="1:13" outlineLevel="2" x14ac:dyDescent="0.25">
      <c r="A254" s="1" t="e">
        <f>A253+1</f>
        <v>#REF!</v>
      </c>
      <c r="B254" s="2" t="s">
        <v>360</v>
      </c>
      <c r="C254" s="7"/>
      <c r="D254" s="4" t="s">
        <v>22</v>
      </c>
      <c r="E254" s="25">
        <v>400</v>
      </c>
      <c r="F254" s="72" t="s">
        <v>237</v>
      </c>
      <c r="G254" s="26">
        <f>H254+K254+L254</f>
        <v>400</v>
      </c>
      <c r="H254" s="25">
        <f>I254+J254</f>
        <v>0</v>
      </c>
      <c r="I254" s="25"/>
      <c r="J254" s="25"/>
      <c r="K254" s="25">
        <v>320</v>
      </c>
      <c r="L254" s="25">
        <v>80</v>
      </c>
      <c r="M254" s="25" t="s">
        <v>18</v>
      </c>
    </row>
    <row r="255" spans="1:13" outlineLevel="2" x14ac:dyDescent="0.25">
      <c r="A255" s="1" t="e">
        <f>A254+1</f>
        <v>#REF!</v>
      </c>
      <c r="B255" s="2" t="s">
        <v>361</v>
      </c>
      <c r="C255" s="4"/>
      <c r="D255" s="4" t="s">
        <v>16</v>
      </c>
      <c r="E255" s="25">
        <v>284.97199999999998</v>
      </c>
      <c r="F255" s="72" t="s">
        <v>237</v>
      </c>
      <c r="G255" s="26">
        <f>H255+K255+L255</f>
        <v>285</v>
      </c>
      <c r="H255" s="25">
        <f>I255+J255</f>
        <v>0</v>
      </c>
      <c r="I255" s="25"/>
      <c r="J255" s="25"/>
      <c r="K255" s="25"/>
      <c r="L255" s="25">
        <v>285</v>
      </c>
      <c r="M255" s="25" t="s">
        <v>18</v>
      </c>
    </row>
    <row r="256" spans="1:13" ht="31.5" customHeight="1" outlineLevel="2" x14ac:dyDescent="0.25">
      <c r="A256" s="1" t="e">
        <f>A255+1</f>
        <v>#REF!</v>
      </c>
      <c r="B256" s="2" t="s">
        <v>110</v>
      </c>
      <c r="C256" s="4"/>
      <c r="D256" s="4" t="s">
        <v>16</v>
      </c>
      <c r="E256" s="25">
        <v>633.65</v>
      </c>
      <c r="F256" s="72" t="s">
        <v>237</v>
      </c>
      <c r="G256" s="26">
        <f>H256+K256+L256</f>
        <v>285</v>
      </c>
      <c r="H256" s="25">
        <f>I256+J256</f>
        <v>0</v>
      </c>
      <c r="I256" s="25"/>
      <c r="J256" s="25"/>
      <c r="K256" s="25"/>
      <c r="L256" s="25">
        <v>285</v>
      </c>
      <c r="M256" s="25" t="s">
        <v>18</v>
      </c>
    </row>
    <row r="257" spans="1:14" outlineLevel="2" x14ac:dyDescent="0.25">
      <c r="A257" s="1" t="e">
        <f t="shared" ref="A257:A258" si="50">A256+1</f>
        <v>#REF!</v>
      </c>
      <c r="B257" s="2" t="s">
        <v>111</v>
      </c>
      <c r="C257" s="4"/>
      <c r="D257" s="4" t="s">
        <v>16</v>
      </c>
      <c r="E257" s="25">
        <v>1500</v>
      </c>
      <c r="F257" s="72" t="s">
        <v>237</v>
      </c>
      <c r="G257" s="26">
        <f>H257+K257+L257</f>
        <v>1500</v>
      </c>
      <c r="H257" s="25">
        <f>I257+J257</f>
        <v>0</v>
      </c>
      <c r="I257" s="25"/>
      <c r="J257" s="25"/>
      <c r="K257" s="25"/>
      <c r="L257" s="25">
        <v>1500</v>
      </c>
      <c r="M257" s="25"/>
    </row>
    <row r="258" spans="1:14" outlineLevel="1" x14ac:dyDescent="0.25">
      <c r="A258" s="1" t="e">
        <f t="shared" si="50"/>
        <v>#REF!</v>
      </c>
      <c r="B258" s="54" t="s">
        <v>212</v>
      </c>
      <c r="C258" s="59"/>
      <c r="D258" s="58" t="s">
        <v>20</v>
      </c>
      <c r="E258" s="58">
        <v>1177.96</v>
      </c>
      <c r="F258" s="101" t="s">
        <v>237</v>
      </c>
      <c r="G258" s="62">
        <v>1177.96</v>
      </c>
      <c r="H258" s="25"/>
      <c r="I258" s="25"/>
      <c r="J258" s="25"/>
      <c r="K258" s="25"/>
      <c r="L258" s="62">
        <v>1177.96</v>
      </c>
      <c r="M258" s="41"/>
    </row>
    <row r="259" spans="1:14" s="35" customFormat="1" outlineLevel="1" x14ac:dyDescent="0.25">
      <c r="A259" s="1"/>
      <c r="B259" s="54" t="s">
        <v>256</v>
      </c>
      <c r="C259" s="59"/>
      <c r="D259" s="58" t="s">
        <v>257</v>
      </c>
      <c r="E259" s="61">
        <v>5771.85</v>
      </c>
      <c r="F259" s="66">
        <v>2021</v>
      </c>
      <c r="G259" s="62"/>
      <c r="H259" s="25"/>
      <c r="I259" s="25"/>
      <c r="J259" s="25"/>
      <c r="K259" s="25"/>
      <c r="L259" s="62"/>
      <c r="M259" s="41"/>
    </row>
    <row r="260" spans="1:14" s="35" customFormat="1" outlineLevel="1" x14ac:dyDescent="0.25">
      <c r="A260" s="85"/>
      <c r="B260" s="9" t="s">
        <v>287</v>
      </c>
      <c r="C260" s="59"/>
      <c r="D260" s="58" t="s">
        <v>279</v>
      </c>
      <c r="E260" s="61" t="s">
        <v>18</v>
      </c>
      <c r="F260" s="84" t="s">
        <v>237</v>
      </c>
      <c r="G260" s="62"/>
      <c r="H260" s="25"/>
      <c r="I260" s="25"/>
      <c r="J260" s="25"/>
      <c r="K260" s="25"/>
      <c r="L260" s="62"/>
      <c r="M260" s="41"/>
    </row>
    <row r="261" spans="1:14" s="35" customFormat="1" outlineLevel="1" x14ac:dyDescent="0.25">
      <c r="A261" s="102"/>
      <c r="B261" s="9" t="s">
        <v>286</v>
      </c>
      <c r="C261" s="59"/>
      <c r="D261" s="58" t="s">
        <v>279</v>
      </c>
      <c r="E261" s="61" t="s">
        <v>18</v>
      </c>
      <c r="F261" s="101" t="s">
        <v>237</v>
      </c>
      <c r="G261" s="62"/>
      <c r="H261" s="25"/>
      <c r="I261" s="25"/>
      <c r="J261" s="25"/>
      <c r="K261" s="25"/>
      <c r="L261" s="62"/>
      <c r="M261" s="41"/>
    </row>
    <row r="262" spans="1:14" outlineLevel="2" x14ac:dyDescent="0.25">
      <c r="A262" s="102"/>
      <c r="B262" s="2" t="s">
        <v>314</v>
      </c>
      <c r="C262" s="7"/>
      <c r="D262" s="58" t="s">
        <v>289</v>
      </c>
      <c r="E262" s="61">
        <v>1318.538</v>
      </c>
      <c r="F262" s="101" t="s">
        <v>237</v>
      </c>
      <c r="G262" s="25"/>
      <c r="H262" s="25"/>
      <c r="I262" s="25"/>
      <c r="J262" s="25"/>
      <c r="K262" s="25"/>
      <c r="L262" s="25"/>
      <c r="M262" s="25"/>
    </row>
    <row r="263" spans="1:14" outlineLevel="2" x14ac:dyDescent="0.25">
      <c r="A263" s="117"/>
      <c r="B263" s="2" t="s">
        <v>329</v>
      </c>
      <c r="C263" s="7"/>
      <c r="D263" s="58" t="s">
        <v>254</v>
      </c>
      <c r="E263" s="119">
        <v>300</v>
      </c>
      <c r="F263" s="108" t="s">
        <v>237</v>
      </c>
      <c r="G263" s="106"/>
      <c r="H263" s="106"/>
      <c r="I263" s="106"/>
      <c r="J263" s="106"/>
      <c r="K263" s="106"/>
      <c r="L263" s="106"/>
      <c r="M263" s="106"/>
    </row>
    <row r="264" spans="1:14" ht="24.95" customHeight="1" outlineLevel="2" x14ac:dyDescent="0.25">
      <c r="A264" s="29"/>
      <c r="B264" s="30" t="s">
        <v>112</v>
      </c>
      <c r="C264" s="31"/>
      <c r="D264" s="31"/>
      <c r="E264" s="41"/>
      <c r="F264" s="40"/>
      <c r="G264" s="41"/>
      <c r="H264" s="41"/>
      <c r="I264" s="41"/>
      <c r="J264" s="41"/>
      <c r="K264" s="41"/>
      <c r="L264" s="41"/>
      <c r="M264" s="25" t="s">
        <v>18</v>
      </c>
    </row>
    <row r="265" spans="1:14" outlineLevel="2" x14ac:dyDescent="0.25">
      <c r="A265" s="1" t="e">
        <f>A258+1</f>
        <v>#REF!</v>
      </c>
      <c r="B265" s="2" t="s">
        <v>363</v>
      </c>
      <c r="C265" s="7"/>
      <c r="D265" s="4" t="s">
        <v>16</v>
      </c>
      <c r="E265" s="25">
        <v>900</v>
      </c>
      <c r="F265" s="72" t="s">
        <v>237</v>
      </c>
      <c r="G265" s="25">
        <f t="shared" ref="G265:G289" si="51">H265+K265+L265</f>
        <v>900</v>
      </c>
      <c r="H265" s="25">
        <f>I265+J265</f>
        <v>0</v>
      </c>
      <c r="I265" s="25"/>
      <c r="J265" s="25"/>
      <c r="K265" s="25">
        <v>720</v>
      </c>
      <c r="L265" s="25">
        <v>180</v>
      </c>
      <c r="M265" s="25" t="s">
        <v>186</v>
      </c>
    </row>
    <row r="266" spans="1:14" outlineLevel="2" x14ac:dyDescent="0.25">
      <c r="A266" s="85"/>
      <c r="B266" s="2" t="s">
        <v>364</v>
      </c>
      <c r="C266" s="7"/>
      <c r="D266" s="58" t="s">
        <v>279</v>
      </c>
      <c r="E266" s="61" t="s">
        <v>18</v>
      </c>
      <c r="F266" s="84" t="s">
        <v>237</v>
      </c>
      <c r="G266" s="25"/>
      <c r="H266" s="25"/>
      <c r="I266" s="25"/>
      <c r="J266" s="25"/>
      <c r="K266" s="25"/>
      <c r="L266" s="25"/>
      <c r="M266" s="25"/>
    </row>
    <row r="267" spans="1:14" outlineLevel="2" x14ac:dyDescent="0.25">
      <c r="A267" s="85"/>
      <c r="B267" s="2" t="s">
        <v>365</v>
      </c>
      <c r="C267" s="7"/>
      <c r="D267" s="58" t="s">
        <v>279</v>
      </c>
      <c r="E267" s="61" t="s">
        <v>18</v>
      </c>
      <c r="F267" s="84" t="s">
        <v>237</v>
      </c>
      <c r="G267" s="25"/>
      <c r="H267" s="25"/>
      <c r="I267" s="25"/>
      <c r="J267" s="25"/>
      <c r="K267" s="25"/>
      <c r="L267" s="25"/>
      <c r="M267" s="25"/>
    </row>
    <row r="268" spans="1:14" ht="30" outlineLevel="2" x14ac:dyDescent="0.25">
      <c r="A268" s="102"/>
      <c r="B268" s="2" t="s">
        <v>290</v>
      </c>
      <c r="C268" s="7"/>
      <c r="D268" s="58" t="s">
        <v>289</v>
      </c>
      <c r="E268" s="61">
        <v>2435.0239999999999</v>
      </c>
      <c r="F268" s="101" t="s">
        <v>237</v>
      </c>
      <c r="G268" s="25"/>
      <c r="H268" s="25"/>
      <c r="I268" s="25"/>
      <c r="J268" s="25"/>
      <c r="K268" s="25"/>
      <c r="L268" s="25"/>
      <c r="M268" s="25"/>
    </row>
    <row r="269" spans="1:14" ht="30.75" customHeight="1" outlineLevel="2" x14ac:dyDescent="0.25">
      <c r="A269" s="29"/>
      <c r="B269" s="30" t="s">
        <v>113</v>
      </c>
      <c r="C269" s="31"/>
      <c r="D269" s="31"/>
      <c r="E269" s="41"/>
      <c r="F269" s="40"/>
      <c r="G269" s="41"/>
      <c r="H269" s="41"/>
      <c r="I269" s="41"/>
      <c r="J269" s="41"/>
      <c r="K269" s="41"/>
      <c r="L269" s="41"/>
      <c r="M269" s="25" t="s">
        <v>18</v>
      </c>
    </row>
    <row r="270" spans="1:14" ht="50.25" customHeight="1" x14ac:dyDescent="0.25">
      <c r="A270" s="1" t="e">
        <f>#REF!+1</f>
        <v>#REF!</v>
      </c>
      <c r="B270" s="2" t="s">
        <v>309</v>
      </c>
      <c r="C270" s="7"/>
      <c r="D270" s="4" t="s">
        <v>362</v>
      </c>
      <c r="E270" s="25">
        <v>1100</v>
      </c>
      <c r="F270" s="73" t="s">
        <v>237</v>
      </c>
      <c r="G270" s="25">
        <f t="shared" ref="G270:G271" si="52">+H270+K270+L270</f>
        <v>1100</v>
      </c>
      <c r="H270" s="25">
        <f t="shared" ref="H270:H271" si="53">I270+J270</f>
        <v>1100</v>
      </c>
      <c r="I270" s="25"/>
      <c r="J270" s="25">
        <f>E270</f>
        <v>1100</v>
      </c>
      <c r="K270" s="25"/>
      <c r="L270" s="25">
        <v>0</v>
      </c>
      <c r="M270" s="25">
        <v>0</v>
      </c>
      <c r="N270" s="53"/>
    </row>
    <row r="271" spans="1:14" s="35" customFormat="1" ht="26.25" customHeight="1" outlineLevel="1" x14ac:dyDescent="0.25">
      <c r="A271" s="1" t="e">
        <f>A270+1</f>
        <v>#REF!</v>
      </c>
      <c r="B271" s="2" t="s">
        <v>310</v>
      </c>
      <c r="C271" s="7"/>
      <c r="D271" s="4" t="s">
        <v>362</v>
      </c>
      <c r="E271" s="25">
        <v>1500</v>
      </c>
      <c r="F271" s="131" t="s">
        <v>237</v>
      </c>
      <c r="G271" s="25">
        <f t="shared" si="52"/>
        <v>1500</v>
      </c>
      <c r="H271" s="25">
        <f t="shared" si="53"/>
        <v>1500</v>
      </c>
      <c r="I271" s="25"/>
      <c r="J271" s="25">
        <f>E271</f>
        <v>1500</v>
      </c>
      <c r="K271" s="25"/>
      <c r="L271" s="25">
        <v>0</v>
      </c>
      <c r="M271" s="41"/>
    </row>
    <row r="272" spans="1:14" s="35" customFormat="1" ht="30" outlineLevel="1" x14ac:dyDescent="0.25">
      <c r="A272" s="1"/>
      <c r="B272" s="2" t="s">
        <v>252</v>
      </c>
      <c r="C272" s="7"/>
      <c r="D272" s="4" t="s">
        <v>240</v>
      </c>
      <c r="E272" s="25">
        <v>10200</v>
      </c>
      <c r="F272" s="66">
        <v>2021</v>
      </c>
      <c r="G272" s="25"/>
      <c r="H272" s="25"/>
      <c r="I272" s="25"/>
      <c r="J272" s="25"/>
      <c r="K272" s="25"/>
      <c r="L272" s="25"/>
      <c r="M272" s="41"/>
    </row>
    <row r="273" spans="1:13" s="35" customFormat="1" ht="30" outlineLevel="1" x14ac:dyDescent="0.25">
      <c r="A273" s="1"/>
      <c r="B273" s="2" t="s">
        <v>262</v>
      </c>
      <c r="C273" s="7"/>
      <c r="D273" s="4" t="s">
        <v>240</v>
      </c>
      <c r="E273" s="25">
        <v>300</v>
      </c>
      <c r="F273" s="66">
        <v>2021</v>
      </c>
      <c r="G273" s="25"/>
      <c r="H273" s="25"/>
      <c r="I273" s="25"/>
      <c r="J273" s="25"/>
      <c r="K273" s="25"/>
      <c r="L273" s="25"/>
      <c r="M273" s="41"/>
    </row>
    <row r="274" spans="1:13" s="35" customFormat="1" ht="30" outlineLevel="1" x14ac:dyDescent="0.25">
      <c r="A274" s="1"/>
      <c r="B274" s="2" t="s">
        <v>253</v>
      </c>
      <c r="C274" s="7"/>
      <c r="D274" s="4" t="s">
        <v>254</v>
      </c>
      <c r="E274" s="25">
        <v>9300</v>
      </c>
      <c r="F274" s="66">
        <v>2021</v>
      </c>
      <c r="G274" s="25"/>
      <c r="H274" s="25"/>
      <c r="I274" s="25"/>
      <c r="J274" s="25"/>
      <c r="K274" s="25"/>
      <c r="L274" s="25"/>
      <c r="M274" s="41"/>
    </row>
    <row r="275" spans="1:13" s="35" customFormat="1" ht="30" outlineLevel="1" x14ac:dyDescent="0.25">
      <c r="A275" s="1"/>
      <c r="B275" s="2" t="s">
        <v>263</v>
      </c>
      <c r="C275" s="7"/>
      <c r="D275" s="4" t="s">
        <v>254</v>
      </c>
      <c r="E275" s="25">
        <v>300</v>
      </c>
      <c r="F275" s="66">
        <v>2021</v>
      </c>
      <c r="G275" s="25"/>
      <c r="H275" s="25"/>
      <c r="I275" s="25"/>
      <c r="J275" s="25"/>
      <c r="K275" s="25"/>
      <c r="L275" s="25"/>
      <c r="M275" s="41"/>
    </row>
    <row r="276" spans="1:13" s="35" customFormat="1" outlineLevel="1" x14ac:dyDescent="0.25">
      <c r="A276" s="102"/>
      <c r="B276" s="2" t="s">
        <v>285</v>
      </c>
      <c r="C276" s="7"/>
      <c r="D276" s="4" t="s">
        <v>279</v>
      </c>
      <c r="E276" s="25" t="s">
        <v>18</v>
      </c>
      <c r="F276" s="101" t="s">
        <v>237</v>
      </c>
      <c r="G276" s="25"/>
      <c r="H276" s="25"/>
      <c r="I276" s="25"/>
      <c r="J276" s="25"/>
      <c r="K276" s="25"/>
      <c r="L276" s="25"/>
      <c r="M276" s="41"/>
    </row>
    <row r="277" spans="1:13" s="35" customFormat="1" outlineLevel="1" x14ac:dyDescent="0.25">
      <c r="A277" s="102"/>
      <c r="B277" s="2" t="s">
        <v>312</v>
      </c>
      <c r="C277" s="7"/>
      <c r="D277" s="4" t="s">
        <v>16</v>
      </c>
      <c r="E277" s="25">
        <v>10200</v>
      </c>
      <c r="F277" s="101" t="s">
        <v>237</v>
      </c>
      <c r="G277" s="25"/>
      <c r="H277" s="25"/>
      <c r="I277" s="25"/>
      <c r="J277" s="25"/>
      <c r="K277" s="25"/>
      <c r="L277" s="25"/>
      <c r="M277" s="41"/>
    </row>
    <row r="278" spans="1:13" s="35" customFormat="1" ht="30" outlineLevel="1" x14ac:dyDescent="0.25">
      <c r="A278" s="102"/>
      <c r="B278" s="2" t="s">
        <v>313</v>
      </c>
      <c r="C278" s="7"/>
      <c r="D278" s="4" t="s">
        <v>257</v>
      </c>
      <c r="E278" s="25">
        <v>9300</v>
      </c>
      <c r="F278" s="101" t="s">
        <v>237</v>
      </c>
      <c r="G278" s="25"/>
      <c r="H278" s="25"/>
      <c r="I278" s="25"/>
      <c r="J278" s="25"/>
      <c r="K278" s="25"/>
      <c r="L278" s="25"/>
      <c r="M278" s="41"/>
    </row>
    <row r="279" spans="1:13" outlineLevel="2" x14ac:dyDescent="0.25">
      <c r="A279" s="29"/>
      <c r="B279" s="30" t="s">
        <v>115</v>
      </c>
      <c r="C279" s="31"/>
      <c r="D279" s="31"/>
      <c r="E279" s="41"/>
      <c r="F279" s="40"/>
      <c r="G279" s="41"/>
      <c r="H279" s="41"/>
      <c r="I279" s="41"/>
      <c r="J279" s="41"/>
      <c r="K279" s="41"/>
      <c r="L279" s="41"/>
      <c r="M279" s="25" t="s">
        <v>18</v>
      </c>
    </row>
    <row r="280" spans="1:13" ht="30" outlineLevel="2" x14ac:dyDescent="0.25">
      <c r="A280" s="86" t="e">
        <f>A271+1</f>
        <v>#REF!</v>
      </c>
      <c r="B280" s="2" t="s">
        <v>233</v>
      </c>
      <c r="C280" s="4"/>
      <c r="D280" s="4" t="s">
        <v>16</v>
      </c>
      <c r="E280" s="25">
        <v>8532.1010000000006</v>
      </c>
      <c r="F280" s="3">
        <v>2021</v>
      </c>
      <c r="G280" s="88">
        <f t="shared" si="51"/>
        <v>8200</v>
      </c>
      <c r="H280" s="25">
        <f t="shared" ref="H280:H289" si="54">I280+J280</f>
        <v>0</v>
      </c>
      <c r="I280" s="25"/>
      <c r="J280" s="25"/>
      <c r="K280" s="25"/>
      <c r="L280" s="25">
        <v>8200</v>
      </c>
      <c r="M280" s="25" t="s">
        <v>18</v>
      </c>
    </row>
    <row r="281" spans="1:13" outlineLevel="1" x14ac:dyDescent="0.25">
      <c r="A281" s="86" t="e">
        <f>#REF!+1</f>
        <v>#REF!</v>
      </c>
      <c r="B281" s="2" t="s">
        <v>267</v>
      </c>
      <c r="C281" s="4"/>
      <c r="D281" s="4" t="s">
        <v>20</v>
      </c>
      <c r="E281" s="25">
        <v>5700</v>
      </c>
      <c r="F281" s="108" t="s">
        <v>237</v>
      </c>
      <c r="G281" s="88">
        <f>H281+K281+L281</f>
        <v>5700</v>
      </c>
      <c r="H281" s="25">
        <f>I281+J281</f>
        <v>0</v>
      </c>
      <c r="I281" s="25"/>
      <c r="J281" s="25"/>
      <c r="K281" s="25"/>
      <c r="L281" s="25">
        <v>5700</v>
      </c>
      <c r="M281" s="41"/>
    </row>
    <row r="282" spans="1:13" ht="30" customHeight="1" outlineLevel="1" x14ac:dyDescent="0.25">
      <c r="A282" s="117"/>
      <c r="B282" s="2" t="s">
        <v>328</v>
      </c>
      <c r="C282" s="4"/>
      <c r="D282" s="4" t="s">
        <v>254</v>
      </c>
      <c r="E282" s="25">
        <v>500</v>
      </c>
      <c r="F282" s="108" t="s">
        <v>237</v>
      </c>
      <c r="G282" s="106"/>
      <c r="H282" s="106"/>
      <c r="I282" s="106"/>
      <c r="J282" s="106"/>
      <c r="K282" s="106"/>
      <c r="L282" s="106"/>
      <c r="M282" s="118"/>
    </row>
    <row r="283" spans="1:13" ht="24.95" customHeight="1" outlineLevel="2" x14ac:dyDescent="0.25">
      <c r="A283" s="29"/>
      <c r="B283" s="30" t="s">
        <v>116</v>
      </c>
      <c r="C283" s="31"/>
      <c r="D283" s="31"/>
      <c r="E283" s="41"/>
      <c r="F283" s="40"/>
      <c r="G283" s="41"/>
      <c r="H283" s="41"/>
      <c r="I283" s="41"/>
      <c r="J283" s="41"/>
      <c r="K283" s="41"/>
      <c r="L283" s="41"/>
      <c r="M283" s="25" t="s">
        <v>18</v>
      </c>
    </row>
    <row r="284" spans="1:13" outlineLevel="2" x14ac:dyDescent="0.25">
      <c r="A284" s="1" t="e">
        <f>A281+1</f>
        <v>#REF!</v>
      </c>
      <c r="B284" s="2" t="s">
        <v>117</v>
      </c>
      <c r="C284" s="4"/>
      <c r="D284" s="4" t="s">
        <v>16</v>
      </c>
      <c r="E284" s="25" t="s">
        <v>18</v>
      </c>
      <c r="F284" s="72" t="s">
        <v>237</v>
      </c>
      <c r="G284" s="25">
        <f t="shared" si="51"/>
        <v>0</v>
      </c>
      <c r="H284" s="25">
        <f t="shared" si="54"/>
        <v>0</v>
      </c>
      <c r="I284" s="25"/>
      <c r="J284" s="25"/>
      <c r="K284" s="25"/>
      <c r="L284" s="25"/>
      <c r="M284" s="25" t="s">
        <v>18</v>
      </c>
    </row>
    <row r="285" spans="1:13" outlineLevel="2" x14ac:dyDescent="0.25">
      <c r="A285" s="1" t="e">
        <f>A284+1</f>
        <v>#REF!</v>
      </c>
      <c r="B285" s="2" t="s">
        <v>118</v>
      </c>
      <c r="C285" s="4"/>
      <c r="D285" s="4" t="s">
        <v>16</v>
      </c>
      <c r="E285" s="25" t="s">
        <v>18</v>
      </c>
      <c r="F285" s="72" t="s">
        <v>237</v>
      </c>
      <c r="G285" s="25">
        <v>0</v>
      </c>
      <c r="H285" s="25">
        <f t="shared" si="54"/>
        <v>0</v>
      </c>
      <c r="I285" s="25"/>
      <c r="J285" s="25"/>
      <c r="K285" s="25"/>
      <c r="L285" s="25"/>
      <c r="M285" s="25" t="s">
        <v>18</v>
      </c>
    </row>
    <row r="286" spans="1:13" ht="30" outlineLevel="2" x14ac:dyDescent="0.25">
      <c r="A286" s="1" t="e">
        <f>A285+1</f>
        <v>#REF!</v>
      </c>
      <c r="B286" s="2" t="s">
        <v>119</v>
      </c>
      <c r="C286" s="7"/>
      <c r="D286" s="4" t="s">
        <v>16</v>
      </c>
      <c r="E286" s="25">
        <v>3500</v>
      </c>
      <c r="F286" s="72" t="s">
        <v>237</v>
      </c>
      <c r="G286" s="25">
        <f t="shared" si="51"/>
        <v>3500</v>
      </c>
      <c r="H286" s="25">
        <f t="shared" si="54"/>
        <v>0</v>
      </c>
      <c r="I286" s="25"/>
      <c r="J286" s="25"/>
      <c r="K286" s="25">
        <v>3150</v>
      </c>
      <c r="L286" s="25">
        <v>350</v>
      </c>
      <c r="M286" s="25" t="s">
        <v>18</v>
      </c>
    </row>
    <row r="287" spans="1:13" ht="30" outlineLevel="2" x14ac:dyDescent="0.25">
      <c r="A287" s="1" t="e">
        <f>A286+1</f>
        <v>#REF!</v>
      </c>
      <c r="B287" s="2" t="s">
        <v>120</v>
      </c>
      <c r="C287" s="7"/>
      <c r="D287" s="4" t="s">
        <v>16</v>
      </c>
      <c r="E287" s="25">
        <v>3000</v>
      </c>
      <c r="F287" s="72" t="s">
        <v>237</v>
      </c>
      <c r="G287" s="25">
        <f t="shared" si="51"/>
        <v>3000</v>
      </c>
      <c r="H287" s="25">
        <f t="shared" si="54"/>
        <v>0</v>
      </c>
      <c r="I287" s="25"/>
      <c r="J287" s="25"/>
      <c r="K287" s="25">
        <v>2700</v>
      </c>
      <c r="L287" s="25">
        <v>300</v>
      </c>
      <c r="M287" s="25" t="s">
        <v>18</v>
      </c>
    </row>
    <row r="288" spans="1:13" ht="30" outlineLevel="2" x14ac:dyDescent="0.25">
      <c r="A288" s="86" t="e">
        <f>A287+1</f>
        <v>#REF!</v>
      </c>
      <c r="B288" s="2" t="s">
        <v>121</v>
      </c>
      <c r="C288" s="7"/>
      <c r="D288" s="4" t="s">
        <v>20</v>
      </c>
      <c r="E288" s="25">
        <v>5261.88</v>
      </c>
      <c r="F288" s="101" t="s">
        <v>237</v>
      </c>
      <c r="G288" s="88">
        <f t="shared" si="51"/>
        <v>4000</v>
      </c>
      <c r="H288" s="25">
        <f t="shared" si="54"/>
        <v>0</v>
      </c>
      <c r="I288" s="25"/>
      <c r="J288" s="25"/>
      <c r="K288" s="25">
        <v>3600</v>
      </c>
      <c r="L288" s="25">
        <v>400</v>
      </c>
      <c r="M288" s="25" t="s">
        <v>18</v>
      </c>
    </row>
    <row r="289" spans="1:13" s="11" customFormat="1" ht="30" x14ac:dyDescent="0.25">
      <c r="A289" s="86" t="e">
        <f>A288+1</f>
        <v>#REF!</v>
      </c>
      <c r="B289" s="2" t="s">
        <v>122</v>
      </c>
      <c r="C289" s="7"/>
      <c r="D289" s="4" t="s">
        <v>22</v>
      </c>
      <c r="E289" s="25">
        <v>4000</v>
      </c>
      <c r="F289" s="101" t="s">
        <v>237</v>
      </c>
      <c r="G289" s="88">
        <f t="shared" si="51"/>
        <v>4000</v>
      </c>
      <c r="H289" s="25">
        <f t="shared" si="54"/>
        <v>0</v>
      </c>
      <c r="I289" s="25"/>
      <c r="J289" s="25"/>
      <c r="K289" s="25">
        <v>3600</v>
      </c>
      <c r="L289" s="25">
        <v>400</v>
      </c>
      <c r="M289" s="25" t="s">
        <v>18</v>
      </c>
    </row>
    <row r="290" spans="1:13" s="11" customFormat="1" x14ac:dyDescent="0.25">
      <c r="A290" s="5"/>
      <c r="B290" s="59" t="s">
        <v>288</v>
      </c>
      <c r="C290" s="60"/>
      <c r="D290" s="4" t="s">
        <v>279</v>
      </c>
      <c r="E290" s="25" t="s">
        <v>18</v>
      </c>
      <c r="F290" s="101" t="s">
        <v>237</v>
      </c>
      <c r="G290" s="12"/>
      <c r="H290" s="12"/>
      <c r="I290" s="5"/>
      <c r="J290" s="5"/>
      <c r="K290" s="5"/>
      <c r="L290" s="5"/>
      <c r="M290" s="5"/>
    </row>
    <row r="291" spans="1:13" s="11" customFormat="1" x14ac:dyDescent="0.25">
      <c r="A291" s="5"/>
      <c r="B291" s="59" t="s">
        <v>316</v>
      </c>
      <c r="C291" s="60"/>
      <c r="D291" s="4" t="s">
        <v>289</v>
      </c>
      <c r="E291" s="25">
        <v>11359.967000000001</v>
      </c>
      <c r="F291" s="101" t="s">
        <v>237</v>
      </c>
      <c r="G291" s="12"/>
      <c r="H291" s="12"/>
      <c r="I291" s="5"/>
      <c r="J291" s="5"/>
      <c r="K291" s="5"/>
      <c r="L291" s="5"/>
      <c r="M291" s="5"/>
    </row>
    <row r="292" spans="1:13" s="11" customFormat="1" x14ac:dyDescent="0.25">
      <c r="A292" s="5"/>
      <c r="B292" s="103"/>
      <c r="C292" s="104"/>
      <c r="D292" s="105"/>
      <c r="E292" s="106"/>
      <c r="F292" s="107"/>
      <c r="G292" s="12"/>
      <c r="H292" s="12"/>
      <c r="I292" s="5"/>
      <c r="J292" s="5"/>
      <c r="K292" s="5"/>
      <c r="L292" s="5"/>
      <c r="M292" s="5"/>
    </row>
    <row r="293" spans="1:13" s="48" customFormat="1" ht="20.25" x14ac:dyDescent="0.3">
      <c r="A293" s="5"/>
      <c r="B293" s="5"/>
      <c r="C293" s="5"/>
      <c r="D293" s="10"/>
      <c r="E293" s="17"/>
      <c r="F293" s="11"/>
      <c r="G293" s="12"/>
      <c r="H293" s="12"/>
      <c r="I293" s="5"/>
      <c r="J293" s="5"/>
      <c r="K293" s="5"/>
      <c r="L293" s="5"/>
    </row>
    <row r="294" spans="1:13" s="48" customFormat="1" ht="20.25" x14ac:dyDescent="0.3">
      <c r="A294" s="5"/>
      <c r="B294" s="5"/>
      <c r="C294" s="5"/>
      <c r="D294" s="10"/>
      <c r="E294" s="17"/>
      <c r="F294" s="11"/>
      <c r="G294" s="12"/>
      <c r="H294" s="12"/>
      <c r="I294" s="5"/>
      <c r="J294" s="5"/>
      <c r="K294" s="5"/>
      <c r="L294" s="5"/>
    </row>
    <row r="295" spans="1:13" s="147" customFormat="1" ht="18.75" x14ac:dyDescent="0.3">
      <c r="A295" s="143"/>
      <c r="B295" s="144" t="s">
        <v>368</v>
      </c>
      <c r="C295" s="143"/>
      <c r="D295" s="145" t="s">
        <v>369</v>
      </c>
      <c r="E295" s="146"/>
      <c r="F295" s="146"/>
      <c r="G295" s="146"/>
      <c r="H295" s="146"/>
      <c r="I295" s="146"/>
      <c r="J295" s="146"/>
      <c r="K295" s="146" t="s">
        <v>305</v>
      </c>
    </row>
  </sheetData>
  <autoFilter ref="A8:M291"/>
  <sortState ref="B162:M198">
    <sortCondition descending="1" ref="E161:E173"/>
  </sortState>
  <mergeCells count="16">
    <mergeCell ref="E1:F1"/>
    <mergeCell ref="B2:F2"/>
    <mergeCell ref="A226:B226"/>
    <mergeCell ref="F5:F7"/>
    <mergeCell ref="G5:M5"/>
    <mergeCell ref="G6:G7"/>
    <mergeCell ref="H6:J6"/>
    <mergeCell ref="K6:K7"/>
    <mergeCell ref="L6:L7"/>
    <mergeCell ref="M6:M7"/>
    <mergeCell ref="A5:A7"/>
    <mergeCell ref="B5:B7"/>
    <mergeCell ref="C5:C7"/>
    <mergeCell ref="D5:D7"/>
    <mergeCell ref="E5:E7"/>
    <mergeCell ref="B3:F3"/>
  </mergeCells>
  <pageMargins left="0.39370078740157483" right="0.39370078740157483" top="1.1811023622047245" bottom="0.39370078740157483" header="0.31496062992125984" footer="0.31496062992125984"/>
  <pageSetup paperSize="9" scale="76" fitToHeight="0" orientation="landscape" r:id="rId1"/>
  <rowBreaks count="9" manualBreakCount="9">
    <brk id="29" max="12" man="1"/>
    <brk id="65" max="12" man="1"/>
    <brk id="101" max="12" man="1"/>
    <brk id="138" max="12" man="1"/>
    <brk id="174" max="12" man="1"/>
    <brk id="208" max="12" man="1"/>
    <brk id="236" max="12" man="1"/>
    <brk id="265" max="12" man="1"/>
    <brk id="29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0"/>
  <sheetViews>
    <sheetView workbookViewId="0">
      <selection activeCell="A2" sqref="A2:D11"/>
    </sheetView>
  </sheetViews>
  <sheetFormatPr defaultRowHeight="15" x14ac:dyDescent="0.25"/>
  <cols>
    <col min="1" max="1" width="63" customWidth="1"/>
    <col min="2" max="2" width="16.7109375" bestFit="1" customWidth="1"/>
    <col min="3" max="3" width="18.28515625" customWidth="1"/>
    <col min="4" max="4" width="18.140625" bestFit="1" customWidth="1"/>
  </cols>
  <sheetData>
    <row r="2" spans="1:4" x14ac:dyDescent="0.25">
      <c r="A2" s="138" t="s">
        <v>1</v>
      </c>
      <c r="B2" s="138" t="s">
        <v>3</v>
      </c>
      <c r="C2" s="138" t="s">
        <v>4</v>
      </c>
      <c r="D2" s="138" t="s">
        <v>5</v>
      </c>
    </row>
    <row r="3" spans="1:4" x14ac:dyDescent="0.25">
      <c r="A3" s="138"/>
      <c r="B3" s="138"/>
      <c r="C3" s="138"/>
      <c r="D3" s="138"/>
    </row>
    <row r="4" spans="1:4" x14ac:dyDescent="0.25">
      <c r="A4" s="138"/>
      <c r="B4" s="138"/>
      <c r="C4" s="138"/>
      <c r="D4" s="138"/>
    </row>
    <row r="5" spans="1:4" x14ac:dyDescent="0.25">
      <c r="A5" s="78"/>
      <c r="B5" s="78"/>
      <c r="C5" s="78"/>
      <c r="D5" s="78"/>
    </row>
    <row r="6" spans="1:4" ht="47.45" customHeight="1" x14ac:dyDescent="0.25">
      <c r="A6" s="23" t="s">
        <v>238</v>
      </c>
      <c r="B6" s="4" t="s">
        <v>240</v>
      </c>
      <c r="C6" s="25">
        <v>1499.1320000000001</v>
      </c>
      <c r="D6" s="78" t="s">
        <v>237</v>
      </c>
    </row>
    <row r="7" spans="1:4" ht="47.45" customHeight="1" x14ac:dyDescent="0.25">
      <c r="A7" s="23" t="s">
        <v>241</v>
      </c>
      <c r="B7" s="4" t="s">
        <v>240</v>
      </c>
      <c r="C7" s="25">
        <v>1137.24</v>
      </c>
      <c r="D7" s="78" t="s">
        <v>237</v>
      </c>
    </row>
    <row r="8" spans="1:4" ht="47.45" customHeight="1" x14ac:dyDescent="0.25">
      <c r="A8" s="2" t="s">
        <v>246</v>
      </c>
      <c r="B8" s="4" t="s">
        <v>240</v>
      </c>
      <c r="C8" s="51">
        <v>7360.1409999999996</v>
      </c>
      <c r="D8" s="78">
        <v>2021</v>
      </c>
    </row>
    <row r="9" spans="1:4" ht="47.45" customHeight="1" x14ac:dyDescent="0.25">
      <c r="A9" s="2" t="s">
        <v>248</v>
      </c>
      <c r="B9" s="4" t="s">
        <v>240</v>
      </c>
      <c r="C9" s="51">
        <v>1719.2460000000001</v>
      </c>
      <c r="D9" s="78" t="s">
        <v>237</v>
      </c>
    </row>
    <row r="10" spans="1:4" ht="47.45" customHeight="1" x14ac:dyDescent="0.25">
      <c r="A10" s="2" t="s">
        <v>249</v>
      </c>
      <c r="B10" s="4" t="s">
        <v>240</v>
      </c>
      <c r="C10" s="51">
        <v>3362.81</v>
      </c>
      <c r="D10" s="78" t="s">
        <v>237</v>
      </c>
    </row>
    <row r="11" spans="1:4" ht="47.45" customHeight="1" x14ac:dyDescent="0.25">
      <c r="A11" s="2" t="s">
        <v>264</v>
      </c>
      <c r="B11" s="4" t="s">
        <v>240</v>
      </c>
      <c r="C11" s="51">
        <v>39127</v>
      </c>
      <c r="D11" s="78">
        <v>2021</v>
      </c>
    </row>
    <row r="12" spans="1:4" ht="47.45" customHeight="1" x14ac:dyDescent="0.25">
      <c r="A12" s="2" t="s">
        <v>265</v>
      </c>
      <c r="B12" s="4" t="s">
        <v>240</v>
      </c>
      <c r="C12" s="51">
        <v>49.9</v>
      </c>
      <c r="D12" s="78">
        <v>2021</v>
      </c>
    </row>
    <row r="13" spans="1:4" ht="47.45" customHeight="1" x14ac:dyDescent="0.25">
      <c r="A13" s="2" t="s">
        <v>252</v>
      </c>
      <c r="B13" s="4" t="s">
        <v>240</v>
      </c>
      <c r="C13" s="25">
        <v>9300</v>
      </c>
      <c r="D13" s="78">
        <v>2021</v>
      </c>
    </row>
    <row r="14" spans="1:4" ht="47.45" customHeight="1" x14ac:dyDescent="0.25">
      <c r="A14" s="2" t="s">
        <v>262</v>
      </c>
      <c r="B14" s="4" t="s">
        <v>240</v>
      </c>
      <c r="C14" s="25">
        <v>300</v>
      </c>
      <c r="D14" s="78">
        <v>2021</v>
      </c>
    </row>
    <row r="15" spans="1:4" ht="47.45" customHeight="1" x14ac:dyDescent="0.25"/>
    <row r="16" spans="1:4" ht="47.45" customHeight="1" x14ac:dyDescent="0.25"/>
    <row r="17" ht="47.45" customHeight="1" x14ac:dyDescent="0.25"/>
    <row r="18" ht="47.45" customHeight="1" x14ac:dyDescent="0.25"/>
    <row r="19" ht="47.45" customHeight="1" x14ac:dyDescent="0.25"/>
    <row r="20" ht="47.45" customHeight="1" x14ac:dyDescent="0.25"/>
    <row r="21" ht="47.45" customHeight="1" x14ac:dyDescent="0.25"/>
    <row r="22" ht="47.45" customHeight="1" x14ac:dyDescent="0.25"/>
    <row r="23" ht="47.45" customHeight="1" x14ac:dyDescent="0.25"/>
    <row r="24" ht="47.45" customHeight="1" x14ac:dyDescent="0.25"/>
    <row r="25" ht="47.45" customHeight="1" x14ac:dyDescent="0.25"/>
    <row r="26" ht="47.45" customHeight="1" x14ac:dyDescent="0.25"/>
    <row r="27" ht="47.45" customHeight="1" x14ac:dyDescent="0.25"/>
    <row r="28" ht="47.45" customHeight="1" x14ac:dyDescent="0.25"/>
    <row r="29" ht="47.45" customHeight="1" x14ac:dyDescent="0.25"/>
    <row r="30" ht="47.45" customHeight="1" x14ac:dyDescent="0.25"/>
    <row r="31" ht="47.45" customHeight="1" x14ac:dyDescent="0.25"/>
    <row r="32" ht="47.45" customHeight="1" x14ac:dyDescent="0.25"/>
    <row r="33" ht="47.45" customHeight="1" x14ac:dyDescent="0.25"/>
    <row r="34" ht="47.45" customHeight="1" x14ac:dyDescent="0.25"/>
    <row r="35" ht="47.45" customHeight="1" x14ac:dyDescent="0.25"/>
    <row r="36" ht="47.45" customHeight="1" x14ac:dyDescent="0.25"/>
    <row r="37" ht="47.45" customHeight="1" x14ac:dyDescent="0.25"/>
    <row r="38" ht="47.45" customHeight="1" x14ac:dyDescent="0.25"/>
    <row r="39" ht="47.45" customHeight="1" x14ac:dyDescent="0.25"/>
    <row r="40" ht="47.45" customHeight="1" x14ac:dyDescent="0.25"/>
    <row r="41" ht="47.45" customHeight="1" x14ac:dyDescent="0.25"/>
    <row r="42" ht="47.45" customHeight="1" x14ac:dyDescent="0.25"/>
    <row r="43" ht="47.45" customHeight="1" x14ac:dyDescent="0.25"/>
    <row r="44" ht="47.45" customHeight="1" x14ac:dyDescent="0.25"/>
    <row r="45" ht="47.45" customHeight="1" x14ac:dyDescent="0.25"/>
    <row r="46" ht="47.45" customHeight="1" x14ac:dyDescent="0.25"/>
    <row r="47" ht="47.45" customHeight="1" x14ac:dyDescent="0.25"/>
    <row r="48" ht="47.45" customHeight="1" x14ac:dyDescent="0.25"/>
    <row r="49" ht="47.45" customHeight="1" x14ac:dyDescent="0.25"/>
    <row r="50" ht="47.45" customHeight="1" x14ac:dyDescent="0.25"/>
  </sheetData>
  <mergeCells count="4">
    <mergeCell ref="A2:A4"/>
    <mergeCell ref="B2:B4"/>
    <mergeCell ref="C2:C4"/>
    <mergeCell ref="D2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opLeftCell="A31" workbookViewId="0">
      <selection activeCell="B41" sqref="B41"/>
    </sheetView>
  </sheetViews>
  <sheetFormatPr defaultRowHeight="15" x14ac:dyDescent="0.25"/>
  <cols>
    <col min="1" max="1" width="57.28515625" customWidth="1"/>
    <col min="2" max="2" width="15.5703125" customWidth="1"/>
    <col min="3" max="3" width="14" customWidth="1"/>
    <col min="4" max="4" width="16.7109375" customWidth="1"/>
  </cols>
  <sheetData>
    <row r="1" spans="1:4" x14ac:dyDescent="0.25">
      <c r="A1" s="138" t="s">
        <v>1</v>
      </c>
      <c r="B1" s="138" t="s">
        <v>3</v>
      </c>
      <c r="C1" s="138" t="s">
        <v>4</v>
      </c>
      <c r="D1" s="138" t="s">
        <v>5</v>
      </c>
    </row>
    <row r="2" spans="1:4" x14ac:dyDescent="0.25">
      <c r="A2" s="138"/>
      <c r="B2" s="138"/>
      <c r="C2" s="138"/>
      <c r="D2" s="138"/>
    </row>
    <row r="3" spans="1:4" x14ac:dyDescent="0.25">
      <c r="A3" s="138"/>
      <c r="B3" s="138"/>
      <c r="C3" s="138"/>
      <c r="D3" s="138"/>
    </row>
    <row r="4" spans="1:4" x14ac:dyDescent="0.25">
      <c r="A4" s="78"/>
      <c r="B4" s="78"/>
      <c r="C4" s="78"/>
      <c r="D4" s="78"/>
    </row>
    <row r="5" spans="1:4" ht="60" x14ac:dyDescent="0.25">
      <c r="A5" s="23" t="s">
        <v>57</v>
      </c>
      <c r="B5" s="4" t="s">
        <v>20</v>
      </c>
      <c r="C5" s="25">
        <v>49.817</v>
      </c>
      <c r="D5" s="78" t="s">
        <v>237</v>
      </c>
    </row>
    <row r="6" spans="1:4" ht="30" x14ac:dyDescent="0.25">
      <c r="A6" s="23" t="s">
        <v>151</v>
      </c>
      <c r="B6" s="4" t="s">
        <v>20</v>
      </c>
      <c r="C6" s="25">
        <v>5923.8310000000001</v>
      </c>
      <c r="D6" s="78" t="s">
        <v>237</v>
      </c>
    </row>
    <row r="7" spans="1:4" ht="30" x14ac:dyDescent="0.25">
      <c r="A7" s="23" t="s">
        <v>152</v>
      </c>
      <c r="B7" s="4" t="s">
        <v>20</v>
      </c>
      <c r="C7" s="25">
        <v>1289.807</v>
      </c>
      <c r="D7" s="78" t="s">
        <v>237</v>
      </c>
    </row>
    <row r="8" spans="1:4" ht="30" x14ac:dyDescent="0.25">
      <c r="A8" s="23" t="s">
        <v>153</v>
      </c>
      <c r="B8" s="4" t="s">
        <v>20</v>
      </c>
      <c r="C8" s="25">
        <v>1289.807</v>
      </c>
      <c r="D8" s="78" t="s">
        <v>237</v>
      </c>
    </row>
    <row r="9" spans="1:4" ht="30" x14ac:dyDescent="0.25">
      <c r="A9" s="23" t="s">
        <v>154</v>
      </c>
      <c r="B9" s="4" t="s">
        <v>20</v>
      </c>
      <c r="C9" s="25">
        <v>839.81399999999996</v>
      </c>
      <c r="D9" s="78" t="s">
        <v>237</v>
      </c>
    </row>
    <row r="10" spans="1:4" ht="60" x14ac:dyDescent="0.25">
      <c r="A10" s="23" t="s">
        <v>193</v>
      </c>
      <c r="B10" s="4" t="s">
        <v>20</v>
      </c>
      <c r="C10" s="25">
        <v>1071.338</v>
      </c>
      <c r="D10" s="78" t="s">
        <v>237</v>
      </c>
    </row>
    <row r="11" spans="1:4" ht="45" x14ac:dyDescent="0.25">
      <c r="A11" s="23" t="s">
        <v>195</v>
      </c>
      <c r="B11" s="4" t="s">
        <v>20</v>
      </c>
      <c r="C11" s="25">
        <v>44.38</v>
      </c>
      <c r="D11" s="78" t="s">
        <v>237</v>
      </c>
    </row>
    <row r="12" spans="1:4" ht="60" x14ac:dyDescent="0.25">
      <c r="A12" s="23" t="s">
        <v>127</v>
      </c>
      <c r="B12" s="4" t="s">
        <v>20</v>
      </c>
      <c r="C12" s="25">
        <v>62</v>
      </c>
      <c r="D12" s="78" t="s">
        <v>237</v>
      </c>
    </row>
    <row r="13" spans="1:4" ht="30" x14ac:dyDescent="0.25">
      <c r="A13" s="23" t="s">
        <v>82</v>
      </c>
      <c r="B13" s="4" t="s">
        <v>20</v>
      </c>
      <c r="C13" s="25">
        <v>27.975999999999999</v>
      </c>
      <c r="D13" s="78" t="s">
        <v>237</v>
      </c>
    </row>
    <row r="14" spans="1:4" ht="30" x14ac:dyDescent="0.25">
      <c r="A14" s="23" t="s">
        <v>92</v>
      </c>
      <c r="B14" s="4" t="s">
        <v>20</v>
      </c>
      <c r="C14" s="25">
        <v>2684.3229999999999</v>
      </c>
      <c r="D14" s="78" t="s">
        <v>237</v>
      </c>
    </row>
    <row r="15" spans="1:4" ht="30" x14ac:dyDescent="0.25">
      <c r="A15" s="23" t="s">
        <v>213</v>
      </c>
      <c r="B15" s="4" t="s">
        <v>20</v>
      </c>
      <c r="C15" s="25">
        <v>749.42200000000003</v>
      </c>
      <c r="D15" s="78" t="s">
        <v>237</v>
      </c>
    </row>
    <row r="16" spans="1:4" ht="30" x14ac:dyDescent="0.25">
      <c r="A16" s="23" t="s">
        <v>230</v>
      </c>
      <c r="B16" s="4" t="s">
        <v>20</v>
      </c>
      <c r="C16" s="25">
        <v>574.69200000000001</v>
      </c>
      <c r="D16" s="78" t="s">
        <v>237</v>
      </c>
    </row>
    <row r="17" spans="1:4" ht="30" x14ac:dyDescent="0.25">
      <c r="A17" s="23" t="s">
        <v>231</v>
      </c>
      <c r="B17" s="4" t="s">
        <v>20</v>
      </c>
      <c r="C17" s="25">
        <v>574.69200000000001</v>
      </c>
      <c r="D17" s="78" t="s">
        <v>237</v>
      </c>
    </row>
    <row r="18" spans="1:4" ht="45" x14ac:dyDescent="0.25">
      <c r="A18" s="23" t="s">
        <v>242</v>
      </c>
      <c r="B18" s="4" t="s">
        <v>20</v>
      </c>
      <c r="C18" s="25">
        <v>34.896999999999998</v>
      </c>
      <c r="D18" s="78" t="s">
        <v>237</v>
      </c>
    </row>
    <row r="19" spans="1:4" ht="45" x14ac:dyDescent="0.25">
      <c r="A19" s="23" t="s">
        <v>243</v>
      </c>
      <c r="B19" s="4" t="s">
        <v>20</v>
      </c>
      <c r="C19" s="25">
        <v>29.661999999999999</v>
      </c>
      <c r="D19" s="78" t="s">
        <v>237</v>
      </c>
    </row>
    <row r="20" spans="1:4" ht="45" x14ac:dyDescent="0.25">
      <c r="A20" s="23" t="s">
        <v>244</v>
      </c>
      <c r="B20" s="4" t="s">
        <v>20</v>
      </c>
      <c r="C20" s="25">
        <v>36.292999999999999</v>
      </c>
      <c r="D20" s="78" t="s">
        <v>237</v>
      </c>
    </row>
    <row r="21" spans="1:4" ht="45" x14ac:dyDescent="0.25">
      <c r="A21" s="23" t="s">
        <v>245</v>
      </c>
      <c r="B21" s="4" t="s">
        <v>20</v>
      </c>
      <c r="C21" s="25">
        <v>40.774999999999999</v>
      </c>
      <c r="D21" s="78" t="s">
        <v>237</v>
      </c>
    </row>
    <row r="22" spans="1:4" ht="30" x14ac:dyDescent="0.25">
      <c r="A22" s="23" t="s">
        <v>86</v>
      </c>
      <c r="B22" s="4" t="s">
        <v>20</v>
      </c>
      <c r="C22" s="25">
        <v>156</v>
      </c>
      <c r="D22" s="78" t="s">
        <v>237</v>
      </c>
    </row>
    <row r="23" spans="1:4" ht="30" x14ac:dyDescent="0.25">
      <c r="A23" s="23" t="s">
        <v>83</v>
      </c>
      <c r="B23" s="4" t="s">
        <v>20</v>
      </c>
      <c r="C23" s="25">
        <v>103</v>
      </c>
      <c r="D23" s="78" t="s">
        <v>237</v>
      </c>
    </row>
    <row r="24" spans="1:4" ht="30" x14ac:dyDescent="0.25">
      <c r="A24" s="23" t="s">
        <v>84</v>
      </c>
      <c r="B24" s="4" t="s">
        <v>20</v>
      </c>
      <c r="C24" s="25">
        <v>98</v>
      </c>
      <c r="D24" s="78" t="s">
        <v>237</v>
      </c>
    </row>
    <row r="25" spans="1:4" ht="30" x14ac:dyDescent="0.25">
      <c r="A25" s="23" t="s">
        <v>85</v>
      </c>
      <c r="B25" s="4" t="s">
        <v>20</v>
      </c>
      <c r="C25" s="25">
        <v>64</v>
      </c>
      <c r="D25" s="78" t="s">
        <v>237</v>
      </c>
    </row>
    <row r="26" spans="1:4" ht="45" x14ac:dyDescent="0.25">
      <c r="A26" s="23" t="s">
        <v>190</v>
      </c>
      <c r="B26" s="4" t="s">
        <v>20</v>
      </c>
      <c r="C26" s="25">
        <v>280.05399999999997</v>
      </c>
      <c r="D26" s="78" t="s">
        <v>237</v>
      </c>
    </row>
    <row r="27" spans="1:4" ht="45" x14ac:dyDescent="0.25">
      <c r="A27" s="23" t="s">
        <v>191</v>
      </c>
      <c r="B27" s="4" t="s">
        <v>20</v>
      </c>
      <c r="C27" s="25">
        <v>292.22899999999998</v>
      </c>
      <c r="D27" s="78" t="s">
        <v>237</v>
      </c>
    </row>
    <row r="28" spans="1:4" ht="45" x14ac:dyDescent="0.25">
      <c r="A28" s="23" t="s">
        <v>100</v>
      </c>
      <c r="B28" s="4" t="s">
        <v>20</v>
      </c>
      <c r="C28" s="25">
        <v>1500</v>
      </c>
      <c r="D28" s="78" t="s">
        <v>237</v>
      </c>
    </row>
    <row r="29" spans="1:4" ht="45" x14ac:dyDescent="0.25">
      <c r="A29" s="23" t="s">
        <v>101</v>
      </c>
      <c r="B29" s="4" t="s">
        <v>20</v>
      </c>
      <c r="C29" s="25">
        <v>35</v>
      </c>
      <c r="D29" s="78" t="s">
        <v>237</v>
      </c>
    </row>
    <row r="30" spans="1:4" ht="45" x14ac:dyDescent="0.25">
      <c r="A30" s="23" t="s">
        <v>102</v>
      </c>
      <c r="B30" s="4" t="s">
        <v>20</v>
      </c>
      <c r="C30" s="25">
        <v>1500</v>
      </c>
      <c r="D30" s="78" t="s">
        <v>237</v>
      </c>
    </row>
    <row r="31" spans="1:4" ht="30" x14ac:dyDescent="0.25">
      <c r="A31" s="23" t="s">
        <v>108</v>
      </c>
      <c r="B31" s="4" t="s">
        <v>20</v>
      </c>
      <c r="C31" s="25">
        <v>400</v>
      </c>
      <c r="D31" s="78" t="s">
        <v>237</v>
      </c>
    </row>
    <row r="32" spans="1:4" ht="45" x14ac:dyDescent="0.25">
      <c r="A32" s="23" t="s">
        <v>212</v>
      </c>
      <c r="B32" s="4" t="s">
        <v>20</v>
      </c>
      <c r="C32" s="25">
        <v>1177.96</v>
      </c>
      <c r="D32" s="78" t="s">
        <v>237</v>
      </c>
    </row>
    <row r="33" spans="1:4" ht="30" x14ac:dyDescent="0.25">
      <c r="A33" s="23" t="s">
        <v>267</v>
      </c>
      <c r="B33" s="4" t="s">
        <v>20</v>
      </c>
      <c r="C33" s="25">
        <v>5700</v>
      </c>
      <c r="D33" s="78" t="s">
        <v>237</v>
      </c>
    </row>
    <row r="34" spans="1:4" ht="30" x14ac:dyDescent="0.25">
      <c r="A34" s="23" t="s">
        <v>62</v>
      </c>
      <c r="B34" s="4" t="s">
        <v>126</v>
      </c>
      <c r="C34" s="25">
        <v>3239.3870000000002</v>
      </c>
      <c r="D34" s="78" t="s">
        <v>237</v>
      </c>
    </row>
    <row r="35" spans="1:4" ht="30" x14ac:dyDescent="0.25">
      <c r="A35" s="23" t="s">
        <v>61</v>
      </c>
      <c r="B35" s="4" t="s">
        <v>126</v>
      </c>
      <c r="C35" s="25">
        <v>1763.9290000000001</v>
      </c>
      <c r="D35" s="78" t="s">
        <v>237</v>
      </c>
    </row>
    <row r="36" spans="1:4" ht="30" x14ac:dyDescent="0.25">
      <c r="A36" s="23" t="s">
        <v>60</v>
      </c>
      <c r="B36" s="4" t="s">
        <v>126</v>
      </c>
      <c r="C36" s="25">
        <v>1618.2719999999999</v>
      </c>
      <c r="D36" s="78" t="s">
        <v>237</v>
      </c>
    </row>
    <row r="37" spans="1:4" ht="30" x14ac:dyDescent="0.25">
      <c r="A37" s="23" t="s">
        <v>63</v>
      </c>
      <c r="B37" s="4" t="s">
        <v>126</v>
      </c>
      <c r="C37" s="25">
        <v>1036.7460000000001</v>
      </c>
      <c r="D37" s="78" t="s">
        <v>237</v>
      </c>
    </row>
    <row r="38" spans="1:4" ht="30" x14ac:dyDescent="0.25">
      <c r="A38" s="23" t="s">
        <v>194</v>
      </c>
      <c r="B38" s="4" t="s">
        <v>126</v>
      </c>
      <c r="C38" s="25">
        <v>1452.6369999999999</v>
      </c>
      <c r="D38" s="78" t="s">
        <v>237</v>
      </c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8"/>
    </sheetView>
  </sheetViews>
  <sheetFormatPr defaultRowHeight="15" x14ac:dyDescent="0.25"/>
  <cols>
    <col min="1" max="1" width="46.42578125" customWidth="1"/>
    <col min="2" max="2" width="12.42578125" customWidth="1"/>
    <col min="3" max="3" width="20.28515625" customWidth="1"/>
    <col min="4" max="4" width="12.42578125" customWidth="1"/>
  </cols>
  <sheetData>
    <row r="1" spans="1:4" x14ac:dyDescent="0.25">
      <c r="A1" s="138" t="s">
        <v>1</v>
      </c>
      <c r="B1" s="138" t="s">
        <v>3</v>
      </c>
      <c r="C1" s="138" t="s">
        <v>4</v>
      </c>
      <c r="D1" s="138" t="s">
        <v>5</v>
      </c>
    </row>
    <row r="2" spans="1:4" x14ac:dyDescent="0.25">
      <c r="A2" s="138"/>
      <c r="B2" s="138"/>
      <c r="C2" s="138"/>
      <c r="D2" s="138"/>
    </row>
    <row r="3" spans="1:4" x14ac:dyDescent="0.25">
      <c r="A3" s="138"/>
      <c r="B3" s="138"/>
      <c r="C3" s="138"/>
      <c r="D3" s="138"/>
    </row>
    <row r="4" spans="1:4" x14ac:dyDescent="0.25">
      <c r="A4" s="78"/>
      <c r="B4" s="78"/>
      <c r="C4" s="78"/>
      <c r="D4" s="78"/>
    </row>
    <row r="5" spans="1:4" ht="30" x14ac:dyDescent="0.25">
      <c r="A5" s="23" t="s">
        <v>35</v>
      </c>
      <c r="B5" s="4" t="s">
        <v>36</v>
      </c>
      <c r="C5" s="25">
        <v>2050</v>
      </c>
      <c r="D5" s="78" t="s">
        <v>237</v>
      </c>
    </row>
    <row r="6" spans="1:4" ht="45" x14ac:dyDescent="0.25">
      <c r="A6" s="23" t="s">
        <v>188</v>
      </c>
      <c r="B6" s="4" t="s">
        <v>36</v>
      </c>
      <c r="C6" s="25">
        <v>640</v>
      </c>
      <c r="D6" s="78" t="s">
        <v>237</v>
      </c>
    </row>
    <row r="7" spans="1:4" ht="60" x14ac:dyDescent="0.25">
      <c r="A7" s="23" t="s">
        <v>196</v>
      </c>
      <c r="B7" s="4" t="s">
        <v>36</v>
      </c>
      <c r="C7" s="25">
        <v>31.579000000000001</v>
      </c>
      <c r="D7" s="78" t="s">
        <v>237</v>
      </c>
    </row>
    <row r="8" spans="1:4" ht="90" x14ac:dyDescent="0.25">
      <c r="A8" s="23" t="s">
        <v>88</v>
      </c>
      <c r="B8" s="4" t="s">
        <v>36</v>
      </c>
      <c r="C8" s="25">
        <v>3500</v>
      </c>
      <c r="D8" s="78" t="s">
        <v>237</v>
      </c>
    </row>
    <row r="9" spans="1:4" ht="45" x14ac:dyDescent="0.25">
      <c r="A9" s="23" t="s">
        <v>192</v>
      </c>
      <c r="B9" s="4" t="s">
        <v>36</v>
      </c>
      <c r="C9" s="25">
        <v>155.67599999999999</v>
      </c>
      <c r="D9" s="78" t="s">
        <v>237</v>
      </c>
    </row>
    <row r="10" spans="1:4" ht="60" x14ac:dyDescent="0.25">
      <c r="A10" s="23" t="s">
        <v>258</v>
      </c>
      <c r="B10" s="4" t="s">
        <v>36</v>
      </c>
      <c r="C10" s="25">
        <v>3573.3</v>
      </c>
      <c r="D10" s="78">
        <v>2021</v>
      </c>
    </row>
    <row r="11" spans="1:4" ht="60" x14ac:dyDescent="0.25">
      <c r="A11" s="23" t="s">
        <v>103</v>
      </c>
      <c r="B11" s="4" t="s">
        <v>36</v>
      </c>
      <c r="C11" s="25">
        <v>1500</v>
      </c>
      <c r="D11" s="78" t="s">
        <v>237</v>
      </c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sqref="A1:D6"/>
    </sheetView>
  </sheetViews>
  <sheetFormatPr defaultRowHeight="15" x14ac:dyDescent="0.25"/>
  <cols>
    <col min="1" max="1" width="52" customWidth="1"/>
    <col min="2" max="4" width="18.42578125" customWidth="1"/>
  </cols>
  <sheetData>
    <row r="1" spans="1:4" ht="14.45" customHeight="1" x14ac:dyDescent="0.25">
      <c r="A1" s="138" t="s">
        <v>1</v>
      </c>
      <c r="B1" s="138" t="s">
        <v>3</v>
      </c>
      <c r="C1" s="138" t="s">
        <v>4</v>
      </c>
      <c r="D1" s="138" t="s">
        <v>5</v>
      </c>
    </row>
    <row r="2" spans="1:4" x14ac:dyDescent="0.25">
      <c r="A2" s="138"/>
      <c r="B2" s="138"/>
      <c r="C2" s="138"/>
      <c r="D2" s="138"/>
    </row>
    <row r="3" spans="1:4" x14ac:dyDescent="0.25">
      <c r="A3" s="138"/>
      <c r="B3" s="138"/>
      <c r="C3" s="138"/>
      <c r="D3" s="138"/>
    </row>
    <row r="4" spans="1:4" x14ac:dyDescent="0.25">
      <c r="A4" s="78"/>
      <c r="B4" s="78"/>
      <c r="C4" s="78"/>
      <c r="D4" s="78"/>
    </row>
    <row r="5" spans="1:4" ht="60" x14ac:dyDescent="0.25">
      <c r="A5" s="23" t="s">
        <v>253</v>
      </c>
      <c r="B5" s="4" t="s">
        <v>254</v>
      </c>
      <c r="C5" s="25">
        <v>9300</v>
      </c>
      <c r="D5" s="78">
        <v>2021</v>
      </c>
    </row>
    <row r="6" spans="1:4" ht="75" x14ac:dyDescent="0.25">
      <c r="A6" s="2" t="s">
        <v>263</v>
      </c>
      <c r="B6" s="4" t="s">
        <v>254</v>
      </c>
      <c r="C6" s="25">
        <v>300</v>
      </c>
      <c r="D6" s="78">
        <v>2021</v>
      </c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5" sqref="B5"/>
    </sheetView>
  </sheetViews>
  <sheetFormatPr defaultRowHeight="15" x14ac:dyDescent="0.25"/>
  <cols>
    <col min="1" max="1" width="39.140625" customWidth="1"/>
    <col min="2" max="2" width="11.85546875" customWidth="1"/>
    <col min="3" max="3" width="22.28515625" customWidth="1"/>
    <col min="4" max="4" width="23.42578125" customWidth="1"/>
  </cols>
  <sheetData>
    <row r="1" spans="1:4" x14ac:dyDescent="0.25">
      <c r="A1" s="138" t="s">
        <v>1</v>
      </c>
      <c r="B1" s="138" t="s">
        <v>3</v>
      </c>
      <c r="C1" s="138" t="s">
        <v>4</v>
      </c>
      <c r="D1" s="138" t="s">
        <v>5</v>
      </c>
    </row>
    <row r="2" spans="1:4" x14ac:dyDescent="0.25">
      <c r="A2" s="138"/>
      <c r="B2" s="138"/>
      <c r="C2" s="138"/>
      <c r="D2" s="138"/>
    </row>
    <row r="3" spans="1:4" x14ac:dyDescent="0.25">
      <c r="A3" s="138"/>
      <c r="B3" s="138"/>
      <c r="C3" s="138"/>
      <c r="D3" s="138"/>
    </row>
    <row r="4" spans="1:4" x14ac:dyDescent="0.25">
      <c r="A4" s="1"/>
      <c r="B4" s="1"/>
      <c r="C4" s="1"/>
      <c r="D4" s="1"/>
    </row>
    <row r="5" spans="1:4" ht="60" x14ac:dyDescent="0.25">
      <c r="A5" s="83" t="s">
        <v>215</v>
      </c>
      <c r="B5" s="4" t="s">
        <v>216</v>
      </c>
      <c r="C5" s="81">
        <v>38.835000000000001</v>
      </c>
      <c r="D5" s="1" t="s">
        <v>237</v>
      </c>
    </row>
    <row r="6" spans="1:4" x14ac:dyDescent="0.25">
      <c r="A6" s="16"/>
      <c r="B6" s="4"/>
      <c r="C6" s="81"/>
      <c r="D6" s="1"/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sqref="A1:D9"/>
    </sheetView>
  </sheetViews>
  <sheetFormatPr defaultRowHeight="15" x14ac:dyDescent="0.25"/>
  <cols>
    <col min="1" max="1" width="54.28515625" customWidth="1"/>
    <col min="2" max="4" width="20.5703125" customWidth="1"/>
  </cols>
  <sheetData>
    <row r="1" spans="1:4" x14ac:dyDescent="0.25">
      <c r="A1" s="138" t="s">
        <v>1</v>
      </c>
      <c r="B1" s="138" t="s">
        <v>3</v>
      </c>
      <c r="C1" s="138" t="s">
        <v>4</v>
      </c>
      <c r="D1" s="138" t="s">
        <v>5</v>
      </c>
    </row>
    <row r="2" spans="1:4" x14ac:dyDescent="0.25">
      <c r="A2" s="138"/>
      <c r="B2" s="138"/>
      <c r="C2" s="138"/>
      <c r="D2" s="138"/>
    </row>
    <row r="3" spans="1:4" x14ac:dyDescent="0.25">
      <c r="A3" s="138"/>
      <c r="B3" s="138"/>
      <c r="C3" s="138"/>
      <c r="D3" s="138"/>
    </row>
    <row r="4" spans="1:4" x14ac:dyDescent="0.25">
      <c r="A4" s="1"/>
      <c r="B4" s="1"/>
      <c r="C4" s="1"/>
      <c r="D4" s="1"/>
    </row>
    <row r="5" spans="1:4" ht="30" x14ac:dyDescent="0.25">
      <c r="A5" s="83" t="s">
        <v>21</v>
      </c>
      <c r="B5" s="4" t="s">
        <v>22</v>
      </c>
      <c r="C5" s="81">
        <v>3233.74</v>
      </c>
      <c r="D5" s="1" t="s">
        <v>237</v>
      </c>
    </row>
    <row r="6" spans="1:4" ht="45" x14ac:dyDescent="0.25">
      <c r="A6" s="16" t="s">
        <v>270</v>
      </c>
      <c r="B6" s="4" t="s">
        <v>22</v>
      </c>
      <c r="C6" s="81">
        <v>35</v>
      </c>
      <c r="D6" s="1" t="s">
        <v>237</v>
      </c>
    </row>
    <row r="7" spans="1:4" x14ac:dyDescent="0.25">
      <c r="A7" s="140" t="s">
        <v>24</v>
      </c>
      <c r="B7" s="141" t="s">
        <v>22</v>
      </c>
      <c r="C7" s="142">
        <v>530.77599999999995</v>
      </c>
      <c r="D7" s="141" t="s">
        <v>237</v>
      </c>
    </row>
    <row r="8" spans="1:4" x14ac:dyDescent="0.25">
      <c r="A8" s="140" t="s">
        <v>187</v>
      </c>
      <c r="B8" s="141" t="s">
        <v>22</v>
      </c>
      <c r="C8" s="142">
        <v>800</v>
      </c>
      <c r="D8" s="141" t="s">
        <v>237</v>
      </c>
    </row>
    <row r="9" spans="1:4" x14ac:dyDescent="0.25">
      <c r="A9" s="140" t="s">
        <v>143</v>
      </c>
      <c r="B9" s="141" t="s">
        <v>22</v>
      </c>
      <c r="C9" s="142">
        <v>922.5</v>
      </c>
      <c r="D9" s="141" t="s">
        <v>237</v>
      </c>
    </row>
    <row r="10" spans="1:4" ht="30" x14ac:dyDescent="0.25">
      <c r="A10" s="6" t="s">
        <v>205</v>
      </c>
      <c r="B10" s="1" t="s">
        <v>206</v>
      </c>
      <c r="C10" s="8">
        <v>1319.7819999999999</v>
      </c>
      <c r="D10" s="1" t="s">
        <v>237</v>
      </c>
    </row>
    <row r="11" spans="1:4" x14ac:dyDescent="0.25">
      <c r="A11" s="83" t="s">
        <v>228</v>
      </c>
      <c r="B11" s="4" t="s">
        <v>229</v>
      </c>
      <c r="C11" s="82">
        <v>298.83699999999999</v>
      </c>
      <c r="D11" s="1" t="s">
        <v>237</v>
      </c>
    </row>
    <row r="12" spans="1:4" ht="30" x14ac:dyDescent="0.25">
      <c r="A12" s="16" t="s">
        <v>80</v>
      </c>
      <c r="B12" s="4" t="s">
        <v>22</v>
      </c>
      <c r="C12" s="82">
        <v>238</v>
      </c>
      <c r="D12" s="1" t="s">
        <v>237</v>
      </c>
    </row>
    <row r="13" spans="1:4" x14ac:dyDescent="0.25">
      <c r="A13" s="140" t="s">
        <v>104</v>
      </c>
      <c r="B13" s="141" t="s">
        <v>22</v>
      </c>
      <c r="C13" s="142">
        <v>1500</v>
      </c>
      <c r="D13" s="141" t="s">
        <v>237</v>
      </c>
    </row>
    <row r="14" spans="1:4" x14ac:dyDescent="0.25">
      <c r="A14" s="140" t="s">
        <v>105</v>
      </c>
      <c r="B14" s="141" t="s">
        <v>22</v>
      </c>
      <c r="C14" s="142">
        <v>1500</v>
      </c>
      <c r="D14" s="141" t="s">
        <v>237</v>
      </c>
    </row>
    <row r="15" spans="1:4" x14ac:dyDescent="0.25">
      <c r="A15" s="140" t="s">
        <v>207</v>
      </c>
      <c r="B15" s="141" t="s">
        <v>206</v>
      </c>
      <c r="C15" s="142">
        <v>297.34899999999999</v>
      </c>
      <c r="D15" s="141" t="s">
        <v>237</v>
      </c>
    </row>
    <row r="16" spans="1:4" ht="45" x14ac:dyDescent="0.25">
      <c r="A16" s="6" t="s">
        <v>208</v>
      </c>
      <c r="B16" s="1" t="s">
        <v>206</v>
      </c>
      <c r="C16" s="8">
        <v>369.99900000000002</v>
      </c>
      <c r="D16" s="1" t="s">
        <v>237</v>
      </c>
    </row>
    <row r="17" spans="1:4" ht="60" x14ac:dyDescent="0.25">
      <c r="A17" s="83" t="s">
        <v>209</v>
      </c>
      <c r="B17" s="4" t="s">
        <v>206</v>
      </c>
      <c r="C17" s="81">
        <v>370</v>
      </c>
      <c r="D17" s="1" t="s">
        <v>237</v>
      </c>
    </row>
    <row r="18" spans="1:4" ht="30" x14ac:dyDescent="0.25">
      <c r="A18" s="16" t="s">
        <v>109</v>
      </c>
      <c r="B18" s="4" t="s">
        <v>22</v>
      </c>
      <c r="C18" s="81">
        <v>400</v>
      </c>
      <c r="D18" s="1" t="s">
        <v>237</v>
      </c>
    </row>
    <row r="19" spans="1:4" x14ac:dyDescent="0.25">
      <c r="A19" s="140" t="s">
        <v>114</v>
      </c>
      <c r="B19" s="141" t="s">
        <v>22</v>
      </c>
      <c r="C19" s="142">
        <v>600</v>
      </c>
      <c r="D19" s="141">
        <v>2020</v>
      </c>
    </row>
    <row r="20" spans="1:4" x14ac:dyDescent="0.25">
      <c r="A20" s="140" t="s">
        <v>122</v>
      </c>
      <c r="B20" s="141" t="s">
        <v>22</v>
      </c>
      <c r="C20" s="142">
        <v>4000</v>
      </c>
      <c r="D20" s="141" t="s">
        <v>237</v>
      </c>
    </row>
  </sheetData>
  <mergeCells count="16">
    <mergeCell ref="A13:A15"/>
    <mergeCell ref="B13:B15"/>
    <mergeCell ref="C13:C15"/>
    <mergeCell ref="D13:D15"/>
    <mergeCell ref="A19:A20"/>
    <mergeCell ref="B19:B20"/>
    <mergeCell ref="C19:C20"/>
    <mergeCell ref="D19:D20"/>
    <mergeCell ref="A1:A3"/>
    <mergeCell ref="B1:B3"/>
    <mergeCell ref="C1:C3"/>
    <mergeCell ref="D1:D3"/>
    <mergeCell ref="A7:A9"/>
    <mergeCell ref="B7:B9"/>
    <mergeCell ref="C7:C9"/>
    <mergeCell ref="D7:D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1" sqref="I21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9" sqref="A9"/>
    </sheetView>
  </sheetViews>
  <sheetFormatPr defaultRowHeight="15" x14ac:dyDescent="0.25"/>
  <cols>
    <col min="1" max="1" width="47.85546875" customWidth="1"/>
    <col min="2" max="4" width="17.140625" customWidth="1"/>
  </cols>
  <sheetData>
    <row r="1" spans="1:4" x14ac:dyDescent="0.25">
      <c r="A1" s="138" t="s">
        <v>1</v>
      </c>
      <c r="B1" s="138" t="s">
        <v>3</v>
      </c>
      <c r="C1" s="138" t="s">
        <v>4</v>
      </c>
      <c r="D1" s="138" t="s">
        <v>5</v>
      </c>
    </row>
    <row r="2" spans="1:4" x14ac:dyDescent="0.25">
      <c r="A2" s="138"/>
      <c r="B2" s="138"/>
      <c r="C2" s="138"/>
      <c r="D2" s="138"/>
    </row>
    <row r="3" spans="1:4" x14ac:dyDescent="0.25">
      <c r="A3" s="138"/>
      <c r="B3" s="138"/>
      <c r="C3" s="138"/>
      <c r="D3" s="138"/>
    </row>
    <row r="4" spans="1:4" x14ac:dyDescent="0.25">
      <c r="A4" s="78"/>
      <c r="B4" s="78"/>
      <c r="C4" s="78"/>
      <c r="D4" s="78"/>
    </row>
    <row r="5" spans="1:4" ht="60" x14ac:dyDescent="0.25">
      <c r="A5" s="23" t="s">
        <v>259</v>
      </c>
      <c r="B5" s="4" t="s">
        <v>257</v>
      </c>
      <c r="C5" s="25">
        <v>3960</v>
      </c>
      <c r="D5" s="78">
        <v>2021</v>
      </c>
    </row>
    <row r="6" spans="1:4" ht="45" x14ac:dyDescent="0.25">
      <c r="A6" s="23" t="s">
        <v>256</v>
      </c>
      <c r="B6" s="4" t="s">
        <v>257</v>
      </c>
      <c r="C6" s="25">
        <v>5771.85</v>
      </c>
      <c r="D6" s="78">
        <v>2021</v>
      </c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2020-2021</vt:lpstr>
      <vt:lpstr>Бабинці</vt:lpstr>
      <vt:lpstr>Гаврилівка</vt:lpstr>
      <vt:lpstr>Блиставиця</vt:lpstr>
      <vt:lpstr>Ворзель</vt:lpstr>
      <vt:lpstr>Здвижівка</vt:lpstr>
      <vt:lpstr>Лубянка</vt:lpstr>
      <vt:lpstr>Мироцьке</vt:lpstr>
      <vt:lpstr>Синяк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2021-01-04T07:29:15Z</cp:lastPrinted>
  <dcterms:created xsi:type="dcterms:W3CDTF">2020-01-20T11:58:53Z</dcterms:created>
  <dcterms:modified xsi:type="dcterms:W3CDTF">2021-01-04T07:31:20Z</dcterms:modified>
</cp:coreProperties>
</file>